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ThisWorkbook" defaultThemeVersion="124226"/>
  <bookViews>
    <workbookView xWindow="-90" yWindow="-90" windowWidth="16605" windowHeight="10410" tabRatio="871" firstSheet="66" activeTab="79"/>
  </bookViews>
  <sheets>
    <sheet name="01. TH 14 chỉ tiêu 2023" sheetId="69" state="hidden" r:id="rId1"/>
    <sheet name="1. CT chủ yếu KT,XH,MT" sheetId="51" state="hidden" r:id="rId2"/>
    <sheet name="2. CTTH" sheetId="52" state="hidden" r:id="rId3"/>
    <sheet name="3. CT NN,CN,DV,XNK" sheetId="53" state="hidden" r:id="rId4"/>
    <sheet name="3.1 - NN " sheetId="63" state="hidden" r:id="rId5"/>
    <sheet name="3.2 - CN DV" sheetId="62" state="hidden" r:id="rId6"/>
    <sheet name="4. XH" sheetId="55" state="hidden" r:id="rId7"/>
    <sheet name="4.1.SNLDVL" sheetId="65" state="hidden" r:id="rId8"/>
    <sheet name="4.2.SN daotao" sheetId="57" state="hidden" r:id="rId9"/>
    <sheet name="4.3.SNGDDT" sheetId="58" state="hidden" r:id="rId10"/>
    <sheet name="4.4.SNYte-Bsg BHYT" sheetId="59" state="hidden" r:id="rId11"/>
    <sheet name="4.5.SNVHTTDL" sheetId="60" state="hidden" r:id="rId12"/>
    <sheet name="5. MT" sheetId="5" state="hidden" r:id="rId13"/>
    <sheet name="Kangatang" sheetId="79" state="veryHidden" r:id="rId14"/>
    <sheet name="Kangatang_2" sheetId="80" state="veryHidden" r:id="rId15"/>
    <sheet name="Kangatang_3" sheetId="81" state="veryHidden" r:id="rId16"/>
    <sheet name="Kangatang_4" sheetId="82" state="veryHidden" r:id="rId17"/>
    <sheet name="Kangatang_5" sheetId="83" state="veryHidden" r:id="rId18"/>
    <sheet name="Kangatang_6" sheetId="84" state="veryHidden" r:id="rId19"/>
    <sheet name="Kangatang_7" sheetId="85" state="veryHidden" r:id="rId20"/>
    <sheet name="Kangatang_8" sheetId="86" state="veryHidden" r:id="rId21"/>
    <sheet name="Kangatang_9" sheetId="87" state="veryHidden" r:id="rId22"/>
    <sheet name="Kangatang_10" sheetId="88" state="veryHidden" r:id="rId23"/>
    <sheet name="Kangatang_11" sheetId="89" state="veryHidden" r:id="rId24"/>
    <sheet name="Kangatang_12" sheetId="90" state="veryHidden" r:id="rId25"/>
    <sheet name="Kangatang_13" sheetId="91" state="veryHidden" r:id="rId26"/>
    <sheet name="Kangatang_14" sheetId="92" state="veryHidden" r:id="rId27"/>
    <sheet name="Kangatang_15" sheetId="93" state="veryHidden" r:id="rId28"/>
    <sheet name="Kangatang_16" sheetId="94" state="veryHidden" r:id="rId29"/>
    <sheet name="Kangatang_17" sheetId="95" state="veryHidden" r:id="rId30"/>
    <sheet name="Kangatang_18" sheetId="96" state="veryHidden" r:id="rId31"/>
    <sheet name="Kangatang_19" sheetId="97" state="veryHidden" r:id="rId32"/>
    <sheet name="Kangatang_20" sheetId="98" state="veryHidden" r:id="rId33"/>
    <sheet name="Kangatang_21" sheetId="99" state="veryHidden" r:id="rId34"/>
    <sheet name="Kangatang_22" sheetId="100" state="veryHidden" r:id="rId35"/>
    <sheet name="Kangatang_23" sheetId="101" state="veryHidden" r:id="rId36"/>
    <sheet name="Kangatang_24" sheetId="102" state="veryHidden" r:id="rId37"/>
    <sheet name="Kangatang_25" sheetId="103" state="veryHidden" r:id="rId38"/>
    <sheet name="Kangatang_26" sheetId="104" state="veryHidden" r:id="rId39"/>
    <sheet name="Kangatang_27" sheetId="105" state="veryHidden" r:id="rId40"/>
    <sheet name="Kangatang_28" sheetId="106" state="veryHidden" r:id="rId41"/>
    <sheet name="Kangatang_29" sheetId="107" state="veryHidden" r:id="rId42"/>
    <sheet name="Kangatang_30" sheetId="108" state="veryHidden" r:id="rId43"/>
    <sheet name="Kangatang_31" sheetId="109" state="veryHidden" r:id="rId44"/>
    <sheet name="SGV" sheetId="110" state="hidden" r:id="rId45"/>
    <sheet name="SGV_2" sheetId="111" state="veryHidden" r:id="rId46"/>
    <sheet name="SGV_3" sheetId="112" state="veryHidden" r:id="rId47"/>
    <sheet name="SGV_4" sheetId="113" state="veryHidden" r:id="rId48"/>
    <sheet name="SGV_5" sheetId="114" state="veryHidden" r:id="rId49"/>
    <sheet name="SGV_6" sheetId="115" state="veryHidden" r:id="rId50"/>
    <sheet name="SGV_7" sheetId="116" state="veryHidden" r:id="rId51"/>
    <sheet name="SGV_8" sheetId="117" state="veryHidden" r:id="rId52"/>
    <sheet name="SGV_9" sheetId="118" state="veryHidden" r:id="rId53"/>
    <sheet name="SGV_10" sheetId="119" state="veryHidden" r:id="rId54"/>
    <sheet name="SGV_11" sheetId="120" state="veryHidden" r:id="rId55"/>
    <sheet name="SGV_12" sheetId="121" state="veryHidden" r:id="rId56"/>
    <sheet name="SGV_13" sheetId="122" state="veryHidden" r:id="rId57"/>
    <sheet name="SGV_14" sheetId="123" state="veryHidden" r:id="rId58"/>
    <sheet name="SGV_15" sheetId="124" state="veryHidden" r:id="rId59"/>
    <sheet name="SGV_16" sheetId="125" state="veryHidden" r:id="rId60"/>
    <sheet name="SGV_17" sheetId="126" state="veryHidden" r:id="rId61"/>
    <sheet name="SGV_18" sheetId="127" state="veryHidden" r:id="rId62"/>
    <sheet name="SGV_19" sheetId="128" state="veryHidden" r:id="rId63"/>
    <sheet name="SGV_20" sheetId="129" state="veryHidden" r:id="rId64"/>
    <sheet name="SGV_21" sheetId="130" state="veryHidden" r:id="rId65"/>
    <sheet name="SGV_22" sheetId="131" state="veryHidden" r:id=""/>
    <sheet name="Mầm Non" sheetId="72" r:id="rId66"/>
    <sheet name="07. 15 chỉ tiêu KH 2024" sheetId="75" state="hidden" r:id="rId67"/>
    <sheet name="nhap" sheetId="66" state="hidden" r:id="rId68"/>
    <sheet name="6. PTDN " sheetId="54" state="hidden" r:id="rId69"/>
    <sheet name="7. FDI" sheetId="14" state="hidden" r:id="rId70"/>
    <sheet name="8.Cac du an Quy hoach" sheetId="36" state="hidden" r:id="rId71"/>
    <sheet name="7. CNTT" sheetId="64" state="hidden" r:id="rId72"/>
    <sheet name="9. Nhom A DP" sheetId="8" state="hidden" r:id="rId73"/>
    <sheet name="10.TPCP-DP" sheetId="9" state="hidden" r:id="rId74"/>
    <sheet name="11. TƯV" sheetId="10" state="hidden" r:id="rId75"/>
    <sheet name="12.No XDCB" sheetId="11" state="hidden" r:id="rId76"/>
    <sheet name="9. TINH HINH THDA" sheetId="47" state="hidden" r:id="rId77"/>
    <sheet name="Tiểu học" sheetId="77" r:id="rId78"/>
    <sheet name="THCS" sheetId="78" r:id="rId79"/>
  </sheets>
  <externalReferences>
    <externalReference r:id="rId80"/>
    <externalReference r:id="rId81"/>
  </externalReferences>
  <definedNames>
    <definedName name="________nam2007" localSheetId="7" hidden="1">{#N/A,#N/A,FALSE,"Chi tiÆt"}</definedName>
    <definedName name="________nam2007" localSheetId="72" hidden="1">{#N/A,#N/A,FALSE,"Chi tiÆt"}</definedName>
    <definedName name="________nam2007" hidden="1">{#N/A,#N/A,FALSE,"Chi tiÆt"}</definedName>
    <definedName name="_______nam2007" localSheetId="1" hidden="1">{#N/A,#N/A,FALSE,"Chi tiÆt"}</definedName>
    <definedName name="_______nam2007" localSheetId="4" hidden="1">{#N/A,#N/A,FALSE,"Chi tiÆt"}</definedName>
    <definedName name="_______nam2007" localSheetId="5" hidden="1">{#N/A,#N/A,FALSE,"Chi tiÆt"}</definedName>
    <definedName name="_______nam2007" localSheetId="7" hidden="1">{#N/A,#N/A,FALSE,"Chi tiÆt"}</definedName>
    <definedName name="_______nam2007" localSheetId="69" hidden="1">{#N/A,#N/A,FALSE,"Chi tiÆt"}</definedName>
    <definedName name="_______nam2007" localSheetId="72" hidden="1">{#N/A,#N/A,FALSE,"Chi tiÆt"}</definedName>
    <definedName name="_______nam2007" hidden="1">{#N/A,#N/A,FALSE,"Chi tiÆt"}</definedName>
    <definedName name="______nam2007" localSheetId="1" hidden="1">{#N/A,#N/A,FALSE,"Chi tiÆt"}</definedName>
    <definedName name="______nam2007" localSheetId="4" hidden="1">{#N/A,#N/A,FALSE,"Chi tiÆt"}</definedName>
    <definedName name="______nam2007" localSheetId="5" hidden="1">{#N/A,#N/A,FALSE,"Chi tiÆt"}</definedName>
    <definedName name="______nam2007" localSheetId="7" hidden="1">{#N/A,#N/A,FALSE,"Chi tiÆt"}</definedName>
    <definedName name="______nam2007" localSheetId="69" hidden="1">{#N/A,#N/A,FALSE,"Chi tiÆt"}</definedName>
    <definedName name="______nam2007" localSheetId="72" hidden="1">{#N/A,#N/A,FALSE,"Chi tiÆt"}</definedName>
    <definedName name="______nam2007" hidden="1">{#N/A,#N/A,FALSE,"Chi tiÆt"}</definedName>
    <definedName name="_____a1" localSheetId="7" hidden="1">{"'Sheet1'!$L$16"}</definedName>
    <definedName name="_____a1" localSheetId="72" hidden="1">{"'Sheet1'!$L$16"}</definedName>
    <definedName name="_____a1" hidden="1">{"'Sheet1'!$L$16"}</definedName>
    <definedName name="_____a129" localSheetId="7" hidden="1">{"Offgrid",#N/A,FALSE,"OFFGRID";"Region",#N/A,FALSE,"REGION";"Offgrid -2",#N/A,FALSE,"OFFGRID";"WTP",#N/A,FALSE,"WTP";"WTP -2",#N/A,FALSE,"WTP";"Project",#N/A,FALSE,"PROJECT";"Summary -2",#N/A,FALSE,"SUMMARY"}</definedName>
    <definedName name="_____a129" localSheetId="72" hidden="1">{"Offgrid",#N/A,FALSE,"OFFGRID";"Region",#N/A,FALSE,"REGION";"Offgrid -2",#N/A,FALSE,"OFFGRID";"WTP",#N/A,FALSE,"WTP";"WTP -2",#N/A,FALSE,"WTP";"Project",#N/A,FALSE,"PROJECT";"Summary -2",#N/A,FALSE,"SUMMARY"}</definedName>
    <definedName name="_____a129" hidden="1">{"Offgrid",#N/A,FALSE,"OFFGRID";"Region",#N/A,FALSE,"REGION";"Offgrid -2",#N/A,FALSE,"OFFGRID";"WTP",#N/A,FALSE,"WTP";"WTP -2",#N/A,FALSE,"WTP";"Project",#N/A,FALSE,"PROJECT";"Summary -2",#N/A,FALSE,"SUMMARY"}</definedName>
    <definedName name="_____a130" localSheetId="7" hidden="1">{"Offgrid",#N/A,FALSE,"OFFGRID";"Region",#N/A,FALSE,"REGION";"Offgrid -2",#N/A,FALSE,"OFFGRID";"WTP",#N/A,FALSE,"WTP";"WTP -2",#N/A,FALSE,"WTP";"Project",#N/A,FALSE,"PROJECT";"Summary -2",#N/A,FALSE,"SUMMARY"}</definedName>
    <definedName name="_____a130" localSheetId="72" hidden="1">{"Offgrid",#N/A,FALSE,"OFFGRID";"Region",#N/A,FALSE,"REGION";"Offgrid -2",#N/A,FALSE,"OFFGRID";"WTP",#N/A,FALSE,"WTP";"WTP -2",#N/A,FALSE,"WTP";"Project",#N/A,FALSE,"PROJECT";"Summary -2",#N/A,FALSE,"SUMMARY"}</definedName>
    <definedName name="_____a130" hidden="1">{"Offgrid",#N/A,FALSE,"OFFGRID";"Region",#N/A,FALSE,"REGION";"Offgrid -2",#N/A,FALSE,"OFFGRID";"WTP",#N/A,FALSE,"WTP";"WTP -2",#N/A,FALSE,"WTP";"Project",#N/A,FALSE,"PROJECT";"Summary -2",#N/A,FALSE,"SUMMARY"}</definedName>
    <definedName name="_____a2" localSheetId="7" hidden="1">{"'Sheet1'!$L$16"}</definedName>
    <definedName name="_____a2" localSheetId="72" hidden="1">{"'Sheet1'!$L$16"}</definedName>
    <definedName name="_____a2" hidden="1">{"'Sheet1'!$L$16"}</definedName>
    <definedName name="_____Goi8" localSheetId="7" hidden="1">{"'Sheet1'!$L$16"}</definedName>
    <definedName name="_____Goi8" localSheetId="72" hidden="1">{"'Sheet1'!$L$16"}</definedName>
    <definedName name="_____Goi8" hidden="1">{"'Sheet1'!$L$16"}</definedName>
    <definedName name="_____h1" localSheetId="7" hidden="1">{"'Sheet1'!$L$16"}</definedName>
    <definedName name="_____h1" localSheetId="72" hidden="1">{"'Sheet1'!$L$16"}</definedName>
    <definedName name="_____h1" hidden="1">{"'Sheet1'!$L$16"}</definedName>
    <definedName name="_____hu1" localSheetId="7" hidden="1">{"'Sheet1'!$L$16"}</definedName>
    <definedName name="_____hu1" localSheetId="72" hidden="1">{"'Sheet1'!$L$16"}</definedName>
    <definedName name="_____hu1" hidden="1">{"'Sheet1'!$L$16"}</definedName>
    <definedName name="_____hu2" localSheetId="7" hidden="1">{"'Sheet1'!$L$16"}</definedName>
    <definedName name="_____hu2" localSheetId="72" hidden="1">{"'Sheet1'!$L$16"}</definedName>
    <definedName name="_____hu2" hidden="1">{"'Sheet1'!$L$16"}</definedName>
    <definedName name="_____hu5" localSheetId="7" hidden="1">{"'Sheet1'!$L$16"}</definedName>
    <definedName name="_____hu5" localSheetId="72" hidden="1">{"'Sheet1'!$L$16"}</definedName>
    <definedName name="_____hu5" hidden="1">{"'Sheet1'!$L$16"}</definedName>
    <definedName name="_____hu6" localSheetId="7" hidden="1">{"'Sheet1'!$L$16"}</definedName>
    <definedName name="_____hu6" localSheetId="72" hidden="1">{"'Sheet1'!$L$16"}</definedName>
    <definedName name="_____hu6" hidden="1">{"'Sheet1'!$L$16"}</definedName>
    <definedName name="_____LAN3" localSheetId="7" hidden="1">{"'Sheet1'!$L$16"}</definedName>
    <definedName name="_____LAN3" localSheetId="72" hidden="1">{"'Sheet1'!$L$16"}</definedName>
    <definedName name="_____LAN3" hidden="1">{"'Sheet1'!$L$16"}</definedName>
    <definedName name="_____nam2007" localSheetId="1" hidden="1">{#N/A,#N/A,FALSE,"Chi tiÆt"}</definedName>
    <definedName name="_____nam2007" localSheetId="4" hidden="1">{#N/A,#N/A,FALSE,"Chi tiÆt"}</definedName>
    <definedName name="_____nam2007" localSheetId="5" hidden="1">{#N/A,#N/A,FALSE,"Chi tiÆt"}</definedName>
    <definedName name="_____nam2007" localSheetId="7" hidden="1">{#N/A,#N/A,FALSE,"Chi tiÆt"}</definedName>
    <definedName name="_____nam2007" localSheetId="69" hidden="1">{#N/A,#N/A,FALSE,"Chi tiÆt"}</definedName>
    <definedName name="_____nam2007" localSheetId="72" hidden="1">{#N/A,#N/A,FALSE,"Chi tiÆt"}</definedName>
    <definedName name="_____nam2007" hidden="1">{#N/A,#N/A,FALSE,"Chi tiÆt"}</definedName>
    <definedName name="_____PA3" localSheetId="7" hidden="1">{"'Sheet1'!$L$16"}</definedName>
    <definedName name="_____PA3" localSheetId="72" hidden="1">{"'Sheet1'!$L$16"}</definedName>
    <definedName name="_____PA3" hidden="1">{"'Sheet1'!$L$16"}</definedName>
    <definedName name="_____pa4" localSheetId="7" hidden="1">{"'Sheet1'!$L$16"}</definedName>
    <definedName name="_____pa4" localSheetId="72" hidden="1">{"'Sheet1'!$L$16"}</definedName>
    <definedName name="_____pa4" hidden="1">{"'Sheet1'!$L$16"}</definedName>
    <definedName name="_____tt3" localSheetId="7" hidden="1">{"'Sheet1'!$L$16"}</definedName>
    <definedName name="_____tt3" localSheetId="72" hidden="1">{"'Sheet1'!$L$16"}</definedName>
    <definedName name="_____tt3" hidden="1">{"'Sheet1'!$L$16"}</definedName>
    <definedName name="____a1" localSheetId="1" hidden="1">{"'Sheet1'!$L$16"}</definedName>
    <definedName name="____a1" localSheetId="4" hidden="1">{"'Sheet1'!$L$16"}</definedName>
    <definedName name="____a1" localSheetId="5" hidden="1">{"'Sheet1'!$L$16"}</definedName>
    <definedName name="____a1" localSheetId="7" hidden="1">{"'Sheet1'!$L$16"}</definedName>
    <definedName name="____a1" localSheetId="69" hidden="1">{"'Sheet1'!$L$16"}</definedName>
    <definedName name="____a1" localSheetId="72" hidden="1">{"'Sheet1'!$L$16"}</definedName>
    <definedName name="____a1" hidden="1">{"'Sheet1'!$L$16"}</definedName>
    <definedName name="____a129" localSheetId="1" hidden="1">{"Offgrid",#N/A,FALSE,"OFFGRID";"Region",#N/A,FALSE,"REGION";"Offgrid -2",#N/A,FALSE,"OFFGRID";"WTP",#N/A,FALSE,"WTP";"WTP -2",#N/A,FALSE,"WTP";"Project",#N/A,FALSE,"PROJECT";"Summary -2",#N/A,FALSE,"SUMMARY"}</definedName>
    <definedName name="____a129" localSheetId="4" hidden="1">{"Offgrid",#N/A,FALSE,"OFFGRID";"Region",#N/A,FALSE,"REGION";"Offgrid -2",#N/A,FALSE,"OFFGRID";"WTP",#N/A,FALSE,"WTP";"WTP -2",#N/A,FALSE,"WTP";"Project",#N/A,FALSE,"PROJECT";"Summary -2",#N/A,FALSE,"SUMMARY"}</definedName>
    <definedName name="____a129" localSheetId="5" hidden="1">{"Offgrid",#N/A,FALSE,"OFFGRID";"Region",#N/A,FALSE,"REGION";"Offgrid -2",#N/A,FALSE,"OFFGRID";"WTP",#N/A,FALSE,"WTP";"WTP -2",#N/A,FALSE,"WTP";"Project",#N/A,FALSE,"PROJECT";"Summary -2",#N/A,FALSE,"SUMMARY"}</definedName>
    <definedName name="____a129" localSheetId="7" hidden="1">{"Offgrid",#N/A,FALSE,"OFFGRID";"Region",#N/A,FALSE,"REGION";"Offgrid -2",#N/A,FALSE,"OFFGRID";"WTP",#N/A,FALSE,"WTP";"WTP -2",#N/A,FALSE,"WTP";"Project",#N/A,FALSE,"PROJECT";"Summary -2",#N/A,FALSE,"SUMMARY"}</definedName>
    <definedName name="____a129" localSheetId="69" hidden="1">{"Offgrid",#N/A,FALSE,"OFFGRID";"Region",#N/A,FALSE,"REGION";"Offgrid -2",#N/A,FALSE,"OFFGRID";"WTP",#N/A,FALSE,"WTP";"WTP -2",#N/A,FALSE,"WTP";"Project",#N/A,FALSE,"PROJECT";"Summary -2",#N/A,FALSE,"SUMMARY"}</definedName>
    <definedName name="____a129" localSheetId="72" hidden="1">{"Offgrid",#N/A,FALSE,"OFFGRID";"Region",#N/A,FALSE,"REGION";"Offgrid -2",#N/A,FALSE,"OFFGRID";"WTP",#N/A,FALSE,"WTP";"WTP -2",#N/A,FALSE,"WTP";"Project",#N/A,FALSE,"PROJECT";"Summary -2",#N/A,FALSE,"SUMMARY"}</definedName>
    <definedName name="____a129" hidden="1">{"Offgrid",#N/A,FALSE,"OFFGRID";"Region",#N/A,FALSE,"REGION";"Offgrid -2",#N/A,FALSE,"OFFGRID";"WTP",#N/A,FALSE,"WTP";"WTP -2",#N/A,FALSE,"WTP";"Project",#N/A,FALSE,"PROJECT";"Summary -2",#N/A,FALSE,"SUMMARY"}</definedName>
    <definedName name="____a130" localSheetId="1" hidden="1">{"Offgrid",#N/A,FALSE,"OFFGRID";"Region",#N/A,FALSE,"REGION";"Offgrid -2",#N/A,FALSE,"OFFGRID";"WTP",#N/A,FALSE,"WTP";"WTP -2",#N/A,FALSE,"WTP";"Project",#N/A,FALSE,"PROJECT";"Summary -2",#N/A,FALSE,"SUMMARY"}</definedName>
    <definedName name="____a130" localSheetId="4" hidden="1">{"Offgrid",#N/A,FALSE,"OFFGRID";"Region",#N/A,FALSE,"REGION";"Offgrid -2",#N/A,FALSE,"OFFGRID";"WTP",#N/A,FALSE,"WTP";"WTP -2",#N/A,FALSE,"WTP";"Project",#N/A,FALSE,"PROJECT";"Summary -2",#N/A,FALSE,"SUMMARY"}</definedName>
    <definedName name="____a130" localSheetId="5" hidden="1">{"Offgrid",#N/A,FALSE,"OFFGRID";"Region",#N/A,FALSE,"REGION";"Offgrid -2",#N/A,FALSE,"OFFGRID";"WTP",#N/A,FALSE,"WTP";"WTP -2",#N/A,FALSE,"WTP";"Project",#N/A,FALSE,"PROJECT";"Summary -2",#N/A,FALSE,"SUMMARY"}</definedName>
    <definedName name="____a130" localSheetId="7" hidden="1">{"Offgrid",#N/A,FALSE,"OFFGRID";"Region",#N/A,FALSE,"REGION";"Offgrid -2",#N/A,FALSE,"OFFGRID";"WTP",#N/A,FALSE,"WTP";"WTP -2",#N/A,FALSE,"WTP";"Project",#N/A,FALSE,"PROJECT";"Summary -2",#N/A,FALSE,"SUMMARY"}</definedName>
    <definedName name="____a130" localSheetId="69" hidden="1">{"Offgrid",#N/A,FALSE,"OFFGRID";"Region",#N/A,FALSE,"REGION";"Offgrid -2",#N/A,FALSE,"OFFGRID";"WTP",#N/A,FALSE,"WTP";"WTP -2",#N/A,FALSE,"WTP";"Project",#N/A,FALSE,"PROJECT";"Summary -2",#N/A,FALSE,"SUMMARY"}</definedName>
    <definedName name="____a130" localSheetId="72"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a2" localSheetId="1" hidden="1">{"'Sheet1'!$L$16"}</definedName>
    <definedName name="____a2" localSheetId="4" hidden="1">{"'Sheet1'!$L$16"}</definedName>
    <definedName name="____a2" localSheetId="5" hidden="1">{"'Sheet1'!$L$16"}</definedName>
    <definedName name="____a2" localSheetId="7" hidden="1">{"'Sheet1'!$L$16"}</definedName>
    <definedName name="____a2" localSheetId="69" hidden="1">{"'Sheet1'!$L$16"}</definedName>
    <definedName name="____a2" localSheetId="72" hidden="1">{"'Sheet1'!$L$16"}</definedName>
    <definedName name="____a2" hidden="1">{"'Sheet1'!$L$16"}</definedName>
    <definedName name="____Goi8" localSheetId="1" hidden="1">{"'Sheet1'!$L$16"}</definedName>
    <definedName name="____Goi8" localSheetId="4" hidden="1">{"'Sheet1'!$L$16"}</definedName>
    <definedName name="____Goi8" localSheetId="5" hidden="1">{"'Sheet1'!$L$16"}</definedName>
    <definedName name="____Goi8" localSheetId="7" hidden="1">{"'Sheet1'!$L$16"}</definedName>
    <definedName name="____Goi8" localSheetId="69" hidden="1">{"'Sheet1'!$L$16"}</definedName>
    <definedName name="____Goi8" localSheetId="72" hidden="1">{"'Sheet1'!$L$16"}</definedName>
    <definedName name="____Goi8" hidden="1">{"'Sheet1'!$L$16"}</definedName>
    <definedName name="____h1" localSheetId="1" hidden="1">{"'Sheet1'!$L$16"}</definedName>
    <definedName name="____h1" localSheetId="4" hidden="1">{"'Sheet1'!$L$16"}</definedName>
    <definedName name="____h1" localSheetId="5" hidden="1">{"'Sheet1'!$L$16"}</definedName>
    <definedName name="____h1" localSheetId="7" hidden="1">{"'Sheet1'!$L$16"}</definedName>
    <definedName name="____h1" localSheetId="69" hidden="1">{"'Sheet1'!$L$16"}</definedName>
    <definedName name="____h1" localSheetId="72" hidden="1">{"'Sheet1'!$L$16"}</definedName>
    <definedName name="____h1" hidden="1">{"'Sheet1'!$L$16"}</definedName>
    <definedName name="____hu1" localSheetId="1" hidden="1">{"'Sheet1'!$L$16"}</definedName>
    <definedName name="____hu1" localSheetId="4" hidden="1">{"'Sheet1'!$L$16"}</definedName>
    <definedName name="____hu1" localSheetId="5" hidden="1">{"'Sheet1'!$L$16"}</definedName>
    <definedName name="____hu1" localSheetId="7" hidden="1">{"'Sheet1'!$L$16"}</definedName>
    <definedName name="____hu1" localSheetId="69" hidden="1">{"'Sheet1'!$L$16"}</definedName>
    <definedName name="____hu1" localSheetId="72" hidden="1">{"'Sheet1'!$L$16"}</definedName>
    <definedName name="____hu1" hidden="1">{"'Sheet1'!$L$16"}</definedName>
    <definedName name="____hu2" localSheetId="1" hidden="1">{"'Sheet1'!$L$16"}</definedName>
    <definedName name="____hu2" localSheetId="4" hidden="1">{"'Sheet1'!$L$16"}</definedName>
    <definedName name="____hu2" localSheetId="5" hidden="1">{"'Sheet1'!$L$16"}</definedName>
    <definedName name="____hu2" localSheetId="7" hidden="1">{"'Sheet1'!$L$16"}</definedName>
    <definedName name="____hu2" localSheetId="69" hidden="1">{"'Sheet1'!$L$16"}</definedName>
    <definedName name="____hu2" localSheetId="72" hidden="1">{"'Sheet1'!$L$16"}</definedName>
    <definedName name="____hu2" hidden="1">{"'Sheet1'!$L$16"}</definedName>
    <definedName name="____hu5" localSheetId="1" hidden="1">{"'Sheet1'!$L$16"}</definedName>
    <definedName name="____hu5" localSheetId="4" hidden="1">{"'Sheet1'!$L$16"}</definedName>
    <definedName name="____hu5" localSheetId="5" hidden="1">{"'Sheet1'!$L$16"}</definedName>
    <definedName name="____hu5" localSheetId="7" hidden="1">{"'Sheet1'!$L$16"}</definedName>
    <definedName name="____hu5" localSheetId="69" hidden="1">{"'Sheet1'!$L$16"}</definedName>
    <definedName name="____hu5" localSheetId="72" hidden="1">{"'Sheet1'!$L$16"}</definedName>
    <definedName name="____hu5" hidden="1">{"'Sheet1'!$L$16"}</definedName>
    <definedName name="____hu6" localSheetId="1" hidden="1">{"'Sheet1'!$L$16"}</definedName>
    <definedName name="____hu6" localSheetId="4" hidden="1">{"'Sheet1'!$L$16"}</definedName>
    <definedName name="____hu6" localSheetId="5" hidden="1">{"'Sheet1'!$L$16"}</definedName>
    <definedName name="____hu6" localSheetId="7" hidden="1">{"'Sheet1'!$L$16"}</definedName>
    <definedName name="____hu6" localSheetId="69" hidden="1">{"'Sheet1'!$L$16"}</definedName>
    <definedName name="____hu6" localSheetId="72" hidden="1">{"'Sheet1'!$L$16"}</definedName>
    <definedName name="____hu6" hidden="1">{"'Sheet1'!$L$16"}</definedName>
    <definedName name="____LAN3" localSheetId="1" hidden="1">{"'Sheet1'!$L$16"}</definedName>
    <definedName name="____LAN3" localSheetId="4" hidden="1">{"'Sheet1'!$L$16"}</definedName>
    <definedName name="____LAN3" localSheetId="5" hidden="1">{"'Sheet1'!$L$16"}</definedName>
    <definedName name="____LAN3" localSheetId="7" hidden="1">{"'Sheet1'!$L$16"}</definedName>
    <definedName name="____LAN3" localSheetId="69" hidden="1">{"'Sheet1'!$L$16"}</definedName>
    <definedName name="____LAN3" localSheetId="72" hidden="1">{"'Sheet1'!$L$16"}</definedName>
    <definedName name="____LAN3" hidden="1">{"'Sheet1'!$L$16"}</definedName>
    <definedName name="____nam2007" localSheetId="1" hidden="1">{#N/A,#N/A,FALSE,"Chi tiÆt"}</definedName>
    <definedName name="____nam2007" localSheetId="4" hidden="1">{#N/A,#N/A,FALSE,"Chi tiÆt"}</definedName>
    <definedName name="____nam2007" localSheetId="5" hidden="1">{#N/A,#N/A,FALSE,"Chi tiÆt"}</definedName>
    <definedName name="____nam2007" localSheetId="7" hidden="1">{#N/A,#N/A,FALSE,"Chi tiÆt"}</definedName>
    <definedName name="____nam2007" localSheetId="69" hidden="1">{#N/A,#N/A,FALSE,"Chi tiÆt"}</definedName>
    <definedName name="____nam2007" localSheetId="72" hidden="1">{#N/A,#N/A,FALSE,"Chi tiÆt"}</definedName>
    <definedName name="____nam2007" hidden="1">{#N/A,#N/A,FALSE,"Chi tiÆt"}</definedName>
    <definedName name="____PA3" localSheetId="1" hidden="1">{"'Sheet1'!$L$16"}</definedName>
    <definedName name="____PA3" localSheetId="4" hidden="1">{"'Sheet1'!$L$16"}</definedName>
    <definedName name="____PA3" localSheetId="5" hidden="1">{"'Sheet1'!$L$16"}</definedName>
    <definedName name="____PA3" localSheetId="7" hidden="1">{"'Sheet1'!$L$16"}</definedName>
    <definedName name="____PA3" localSheetId="69" hidden="1">{"'Sheet1'!$L$16"}</definedName>
    <definedName name="____PA3" localSheetId="72" hidden="1">{"'Sheet1'!$L$16"}</definedName>
    <definedName name="____PA3" hidden="1">{"'Sheet1'!$L$16"}</definedName>
    <definedName name="____pa4" localSheetId="1" hidden="1">{"'Sheet1'!$L$16"}</definedName>
    <definedName name="____pa4" localSheetId="4" hidden="1">{"'Sheet1'!$L$16"}</definedName>
    <definedName name="____pa4" localSheetId="5" hidden="1">{"'Sheet1'!$L$16"}</definedName>
    <definedName name="____pa4" localSheetId="7" hidden="1">{"'Sheet1'!$L$16"}</definedName>
    <definedName name="____pa4" localSheetId="69" hidden="1">{"'Sheet1'!$L$16"}</definedName>
    <definedName name="____pa4" localSheetId="72" hidden="1">{"'Sheet1'!$L$16"}</definedName>
    <definedName name="____pa4" hidden="1">{"'Sheet1'!$L$16"}</definedName>
    <definedName name="____tt3" localSheetId="1" hidden="1">{"'Sheet1'!$L$16"}</definedName>
    <definedName name="____tt3" localSheetId="4" hidden="1">{"'Sheet1'!$L$16"}</definedName>
    <definedName name="____tt3" localSheetId="5" hidden="1">{"'Sheet1'!$L$16"}</definedName>
    <definedName name="____tt3" localSheetId="7" hidden="1">{"'Sheet1'!$L$16"}</definedName>
    <definedName name="____tt3" localSheetId="69" hidden="1">{"'Sheet1'!$L$16"}</definedName>
    <definedName name="____tt3" localSheetId="72" hidden="1">{"'Sheet1'!$L$16"}</definedName>
    <definedName name="____tt3" hidden="1">{"'Sheet1'!$L$16"}</definedName>
    <definedName name="___a1" localSheetId="1" hidden="1">{"'Sheet1'!$L$16"}</definedName>
    <definedName name="___a1" localSheetId="4" hidden="1">{"'Sheet1'!$L$16"}</definedName>
    <definedName name="___a1" localSheetId="5" hidden="1">{"'Sheet1'!$L$16"}</definedName>
    <definedName name="___a1" localSheetId="7" hidden="1">{"'Sheet1'!$L$16"}</definedName>
    <definedName name="___a1" localSheetId="69" hidden="1">{"'Sheet1'!$L$16"}</definedName>
    <definedName name="___a1" localSheetId="72" hidden="1">{"'Sheet1'!$L$16"}</definedName>
    <definedName name="___a1" hidden="1">{"'Sheet1'!$L$16"}</definedName>
    <definedName name="___a129" localSheetId="1" hidden="1">{"Offgrid",#N/A,FALSE,"OFFGRID";"Region",#N/A,FALSE,"REGION";"Offgrid -2",#N/A,FALSE,"OFFGRID";"WTP",#N/A,FALSE,"WTP";"WTP -2",#N/A,FALSE,"WTP";"Project",#N/A,FALSE,"PROJECT";"Summary -2",#N/A,FALSE,"SUMMARY"}</definedName>
    <definedName name="___a129" localSheetId="4" hidden="1">{"Offgrid",#N/A,FALSE,"OFFGRID";"Region",#N/A,FALSE,"REGION";"Offgrid -2",#N/A,FALSE,"OFFGRID";"WTP",#N/A,FALSE,"WTP";"WTP -2",#N/A,FALSE,"WTP";"Project",#N/A,FALSE,"PROJECT";"Summary -2",#N/A,FALSE,"SUMMARY"}</definedName>
    <definedName name="___a129" localSheetId="5" hidden="1">{"Offgrid",#N/A,FALSE,"OFFGRID";"Region",#N/A,FALSE,"REGION";"Offgrid -2",#N/A,FALSE,"OFFGRID";"WTP",#N/A,FALSE,"WTP";"WTP -2",#N/A,FALSE,"WTP";"Project",#N/A,FALSE,"PROJECT";"Summary -2",#N/A,FALSE,"SUMMARY"}</definedName>
    <definedName name="___a129" localSheetId="7" hidden="1">{"Offgrid",#N/A,FALSE,"OFFGRID";"Region",#N/A,FALSE,"REGION";"Offgrid -2",#N/A,FALSE,"OFFGRID";"WTP",#N/A,FALSE,"WTP";"WTP -2",#N/A,FALSE,"WTP";"Project",#N/A,FALSE,"PROJECT";"Summary -2",#N/A,FALSE,"SUMMARY"}</definedName>
    <definedName name="___a129" localSheetId="69" hidden="1">{"Offgrid",#N/A,FALSE,"OFFGRID";"Region",#N/A,FALSE,"REGION";"Offgrid -2",#N/A,FALSE,"OFFGRID";"WTP",#N/A,FALSE,"WTP";"WTP -2",#N/A,FALSE,"WTP";"Project",#N/A,FALSE,"PROJECT";"Summary -2",#N/A,FALSE,"SUMMARY"}</definedName>
    <definedName name="___a129" localSheetId="72" hidden="1">{"Offgrid",#N/A,FALSE,"OFFGRID";"Region",#N/A,FALSE,"REGION";"Offgrid -2",#N/A,FALSE,"OFFGRID";"WTP",#N/A,FALSE,"WTP";"WTP -2",#N/A,FALSE,"WTP";"Project",#N/A,FALSE,"PROJECT";"Summary -2",#N/A,FALSE,"SUMMARY"}</definedName>
    <definedName name="___a129" hidden="1">{"Offgrid",#N/A,FALSE,"OFFGRID";"Region",#N/A,FALSE,"REGION";"Offgrid -2",#N/A,FALSE,"OFFGRID";"WTP",#N/A,FALSE,"WTP";"WTP -2",#N/A,FALSE,"WTP";"Project",#N/A,FALSE,"PROJECT";"Summary -2",#N/A,FALSE,"SUMMARY"}</definedName>
    <definedName name="___a130" localSheetId="1" hidden="1">{"Offgrid",#N/A,FALSE,"OFFGRID";"Region",#N/A,FALSE,"REGION";"Offgrid -2",#N/A,FALSE,"OFFGRID";"WTP",#N/A,FALSE,"WTP";"WTP -2",#N/A,FALSE,"WTP";"Project",#N/A,FALSE,"PROJECT";"Summary -2",#N/A,FALSE,"SUMMARY"}</definedName>
    <definedName name="___a130" localSheetId="4" hidden="1">{"Offgrid",#N/A,FALSE,"OFFGRID";"Region",#N/A,FALSE,"REGION";"Offgrid -2",#N/A,FALSE,"OFFGRID";"WTP",#N/A,FALSE,"WTP";"WTP -2",#N/A,FALSE,"WTP";"Project",#N/A,FALSE,"PROJECT";"Summary -2",#N/A,FALSE,"SUMMARY"}</definedName>
    <definedName name="___a130" localSheetId="5" hidden="1">{"Offgrid",#N/A,FALSE,"OFFGRID";"Region",#N/A,FALSE,"REGION";"Offgrid -2",#N/A,FALSE,"OFFGRID";"WTP",#N/A,FALSE,"WTP";"WTP -2",#N/A,FALSE,"WTP";"Project",#N/A,FALSE,"PROJECT";"Summary -2",#N/A,FALSE,"SUMMARY"}</definedName>
    <definedName name="___a130" localSheetId="7" hidden="1">{"Offgrid",#N/A,FALSE,"OFFGRID";"Region",#N/A,FALSE,"REGION";"Offgrid -2",#N/A,FALSE,"OFFGRID";"WTP",#N/A,FALSE,"WTP";"WTP -2",#N/A,FALSE,"WTP";"Project",#N/A,FALSE,"PROJECT";"Summary -2",#N/A,FALSE,"SUMMARY"}</definedName>
    <definedName name="___a130" localSheetId="69" hidden="1">{"Offgrid",#N/A,FALSE,"OFFGRID";"Region",#N/A,FALSE,"REGION";"Offgrid -2",#N/A,FALSE,"OFFGRID";"WTP",#N/A,FALSE,"WTP";"WTP -2",#N/A,FALSE,"WTP";"Project",#N/A,FALSE,"PROJECT";"Summary -2",#N/A,FALSE,"SUMMARY"}</definedName>
    <definedName name="___a130" localSheetId="72" hidden="1">{"Offgrid",#N/A,FALSE,"OFFGRID";"Region",#N/A,FALSE,"REGION";"Offgrid -2",#N/A,FALSE,"OFFGRID";"WTP",#N/A,FALSE,"WTP";"WTP -2",#N/A,FALSE,"WTP";"Project",#N/A,FALSE,"PROJECT";"Summary -2",#N/A,FALSE,"SUMMARY"}</definedName>
    <definedName name="___a130" hidden="1">{"Offgrid",#N/A,FALSE,"OFFGRID";"Region",#N/A,FALSE,"REGION";"Offgrid -2",#N/A,FALSE,"OFFGRID";"WTP",#N/A,FALSE,"WTP";"WTP -2",#N/A,FALSE,"WTP";"Project",#N/A,FALSE,"PROJECT";"Summary -2",#N/A,FALSE,"SUMMARY"}</definedName>
    <definedName name="___a2" localSheetId="1" hidden="1">{"'Sheet1'!$L$16"}</definedName>
    <definedName name="___a2" localSheetId="4" hidden="1">{"'Sheet1'!$L$16"}</definedName>
    <definedName name="___a2" localSheetId="5" hidden="1">{"'Sheet1'!$L$16"}</definedName>
    <definedName name="___a2" localSheetId="7" hidden="1">{"'Sheet1'!$L$16"}</definedName>
    <definedName name="___a2" localSheetId="69" hidden="1">{"'Sheet1'!$L$16"}</definedName>
    <definedName name="___a2" localSheetId="72" hidden="1">{"'Sheet1'!$L$16"}</definedName>
    <definedName name="___a2" hidden="1">{"'Sheet1'!$L$16"}</definedName>
    <definedName name="___Goi8" localSheetId="1" hidden="1">{"'Sheet1'!$L$16"}</definedName>
    <definedName name="___Goi8" localSheetId="4" hidden="1">{"'Sheet1'!$L$16"}</definedName>
    <definedName name="___Goi8" localSheetId="5" hidden="1">{"'Sheet1'!$L$16"}</definedName>
    <definedName name="___Goi8" localSheetId="7" hidden="1">{"'Sheet1'!$L$16"}</definedName>
    <definedName name="___Goi8" localSheetId="69" hidden="1">{"'Sheet1'!$L$16"}</definedName>
    <definedName name="___Goi8" localSheetId="72" hidden="1">{"'Sheet1'!$L$16"}</definedName>
    <definedName name="___Goi8" hidden="1">{"'Sheet1'!$L$16"}</definedName>
    <definedName name="___h1" localSheetId="1" hidden="1">{"'Sheet1'!$L$16"}</definedName>
    <definedName name="___h1" localSheetId="4" hidden="1">{"'Sheet1'!$L$16"}</definedName>
    <definedName name="___h1" localSheetId="5" hidden="1">{"'Sheet1'!$L$16"}</definedName>
    <definedName name="___h1" localSheetId="7" hidden="1">{"'Sheet1'!$L$16"}</definedName>
    <definedName name="___h1" localSheetId="69" hidden="1">{"'Sheet1'!$L$16"}</definedName>
    <definedName name="___h1" localSheetId="72" hidden="1">{"'Sheet1'!$L$16"}</definedName>
    <definedName name="___h1" hidden="1">{"'Sheet1'!$L$16"}</definedName>
    <definedName name="___hu1" localSheetId="1" hidden="1">{"'Sheet1'!$L$16"}</definedName>
    <definedName name="___hu1" localSheetId="4" hidden="1">{"'Sheet1'!$L$16"}</definedName>
    <definedName name="___hu1" localSheetId="5" hidden="1">{"'Sheet1'!$L$16"}</definedName>
    <definedName name="___hu1" localSheetId="7" hidden="1">{"'Sheet1'!$L$16"}</definedName>
    <definedName name="___hu1" localSheetId="69" hidden="1">{"'Sheet1'!$L$16"}</definedName>
    <definedName name="___hu1" localSheetId="72" hidden="1">{"'Sheet1'!$L$16"}</definedName>
    <definedName name="___hu1" hidden="1">{"'Sheet1'!$L$16"}</definedName>
    <definedName name="___hu2" localSheetId="1" hidden="1">{"'Sheet1'!$L$16"}</definedName>
    <definedName name="___hu2" localSheetId="4" hidden="1">{"'Sheet1'!$L$16"}</definedName>
    <definedName name="___hu2" localSheetId="5" hidden="1">{"'Sheet1'!$L$16"}</definedName>
    <definedName name="___hu2" localSheetId="7" hidden="1">{"'Sheet1'!$L$16"}</definedName>
    <definedName name="___hu2" localSheetId="69" hidden="1">{"'Sheet1'!$L$16"}</definedName>
    <definedName name="___hu2" localSheetId="72" hidden="1">{"'Sheet1'!$L$16"}</definedName>
    <definedName name="___hu2" hidden="1">{"'Sheet1'!$L$16"}</definedName>
    <definedName name="___hu5" localSheetId="1" hidden="1">{"'Sheet1'!$L$16"}</definedName>
    <definedName name="___hu5" localSheetId="4" hidden="1">{"'Sheet1'!$L$16"}</definedName>
    <definedName name="___hu5" localSheetId="5" hidden="1">{"'Sheet1'!$L$16"}</definedName>
    <definedName name="___hu5" localSheetId="7" hidden="1">{"'Sheet1'!$L$16"}</definedName>
    <definedName name="___hu5" localSheetId="69" hidden="1">{"'Sheet1'!$L$16"}</definedName>
    <definedName name="___hu5" localSheetId="72" hidden="1">{"'Sheet1'!$L$16"}</definedName>
    <definedName name="___hu5" hidden="1">{"'Sheet1'!$L$16"}</definedName>
    <definedName name="___hu6" localSheetId="1" hidden="1">{"'Sheet1'!$L$16"}</definedName>
    <definedName name="___hu6" localSheetId="4" hidden="1">{"'Sheet1'!$L$16"}</definedName>
    <definedName name="___hu6" localSheetId="5" hidden="1">{"'Sheet1'!$L$16"}</definedName>
    <definedName name="___hu6" localSheetId="7" hidden="1">{"'Sheet1'!$L$16"}</definedName>
    <definedName name="___hu6" localSheetId="69" hidden="1">{"'Sheet1'!$L$16"}</definedName>
    <definedName name="___hu6" localSheetId="72" hidden="1">{"'Sheet1'!$L$16"}</definedName>
    <definedName name="___hu6" hidden="1">{"'Sheet1'!$L$16"}</definedName>
    <definedName name="___LAN3" localSheetId="1" hidden="1">{"'Sheet1'!$L$16"}</definedName>
    <definedName name="___LAN3" localSheetId="4" hidden="1">{"'Sheet1'!$L$16"}</definedName>
    <definedName name="___LAN3" localSheetId="5" hidden="1">{"'Sheet1'!$L$16"}</definedName>
    <definedName name="___LAN3" localSheetId="7" hidden="1">{"'Sheet1'!$L$16"}</definedName>
    <definedName name="___LAN3" localSheetId="69" hidden="1">{"'Sheet1'!$L$16"}</definedName>
    <definedName name="___LAN3" localSheetId="72" hidden="1">{"'Sheet1'!$L$16"}</definedName>
    <definedName name="___LAN3" hidden="1">{"'Sheet1'!$L$16"}</definedName>
    <definedName name="___nam2007" localSheetId="1" hidden="1">{#N/A,#N/A,FALSE,"Chi tiÆt"}</definedName>
    <definedName name="___nam2007" localSheetId="4" hidden="1">{#N/A,#N/A,FALSE,"Chi tiÆt"}</definedName>
    <definedName name="___nam2007" localSheetId="5" hidden="1">{#N/A,#N/A,FALSE,"Chi tiÆt"}</definedName>
    <definedName name="___nam2007" localSheetId="7" hidden="1">{#N/A,#N/A,FALSE,"Chi tiÆt"}</definedName>
    <definedName name="___nam2007" localSheetId="69" hidden="1">{#N/A,#N/A,FALSE,"Chi tiÆt"}</definedName>
    <definedName name="___nam2007" localSheetId="72" hidden="1">{#N/A,#N/A,FALSE,"Chi tiÆt"}</definedName>
    <definedName name="___nam2007" hidden="1">{#N/A,#N/A,FALSE,"Chi tiÆt"}</definedName>
    <definedName name="___PA3" localSheetId="1" hidden="1">{"'Sheet1'!$L$16"}</definedName>
    <definedName name="___PA3" localSheetId="4" hidden="1">{"'Sheet1'!$L$16"}</definedName>
    <definedName name="___PA3" localSheetId="5" hidden="1">{"'Sheet1'!$L$16"}</definedName>
    <definedName name="___PA3" localSheetId="7" hidden="1">{"'Sheet1'!$L$16"}</definedName>
    <definedName name="___PA3" localSheetId="69" hidden="1">{"'Sheet1'!$L$16"}</definedName>
    <definedName name="___PA3" localSheetId="72" hidden="1">{"'Sheet1'!$L$16"}</definedName>
    <definedName name="___PA3" hidden="1">{"'Sheet1'!$L$16"}</definedName>
    <definedName name="___pa4" localSheetId="1" hidden="1">{"'Sheet1'!$L$16"}</definedName>
    <definedName name="___pa4" localSheetId="4" hidden="1">{"'Sheet1'!$L$16"}</definedName>
    <definedName name="___pa4" localSheetId="5" hidden="1">{"'Sheet1'!$L$16"}</definedName>
    <definedName name="___pa4" localSheetId="7" hidden="1">{"'Sheet1'!$L$16"}</definedName>
    <definedName name="___pa4" localSheetId="69" hidden="1">{"'Sheet1'!$L$16"}</definedName>
    <definedName name="___pa4" localSheetId="72" hidden="1">{"'Sheet1'!$L$16"}</definedName>
    <definedName name="___pa4" hidden="1">{"'Sheet1'!$L$16"}</definedName>
    <definedName name="___tt3" localSheetId="1" hidden="1">{"'Sheet1'!$L$16"}</definedName>
    <definedName name="___tt3" localSheetId="4" hidden="1">{"'Sheet1'!$L$16"}</definedName>
    <definedName name="___tt3" localSheetId="5" hidden="1">{"'Sheet1'!$L$16"}</definedName>
    <definedName name="___tt3" localSheetId="7" hidden="1">{"'Sheet1'!$L$16"}</definedName>
    <definedName name="___tt3" localSheetId="69" hidden="1">{"'Sheet1'!$L$16"}</definedName>
    <definedName name="___tt3" localSheetId="72" hidden="1">{"'Sheet1'!$L$16"}</definedName>
    <definedName name="___tt3" hidden="1">{"'Sheet1'!$L$16"}</definedName>
    <definedName name="__a1" localSheetId="1" hidden="1">{"'Sheet1'!$L$16"}</definedName>
    <definedName name="__a1" localSheetId="4" hidden="1">{"'Sheet1'!$L$16"}</definedName>
    <definedName name="__a1" localSheetId="5" hidden="1">{"'Sheet1'!$L$16"}</definedName>
    <definedName name="__a1" localSheetId="7" hidden="1">{"'Sheet1'!$L$16"}</definedName>
    <definedName name="__a1" localSheetId="69" hidden="1">{"'Sheet1'!$L$16"}</definedName>
    <definedName name="__a1" localSheetId="72" hidden="1">{"'Sheet1'!$L$16"}</definedName>
    <definedName name="__a1" hidden="1">{"'Sheet1'!$L$16"}</definedName>
    <definedName name="__a129" localSheetId="1" hidden="1">{"Offgrid",#N/A,FALSE,"OFFGRID";"Region",#N/A,FALSE,"REGION";"Offgrid -2",#N/A,FALSE,"OFFGRID";"WTP",#N/A,FALSE,"WTP";"WTP -2",#N/A,FALSE,"WTP";"Project",#N/A,FALSE,"PROJECT";"Summary -2",#N/A,FALSE,"SUMMARY"}</definedName>
    <definedName name="__a129" localSheetId="4" hidden="1">{"Offgrid",#N/A,FALSE,"OFFGRID";"Region",#N/A,FALSE,"REGION";"Offgrid -2",#N/A,FALSE,"OFFGRID";"WTP",#N/A,FALSE,"WTP";"WTP -2",#N/A,FALSE,"WTP";"Project",#N/A,FALSE,"PROJECT";"Summary -2",#N/A,FALSE,"SUMMARY"}</definedName>
    <definedName name="__a129" localSheetId="5" hidden="1">{"Offgrid",#N/A,FALSE,"OFFGRID";"Region",#N/A,FALSE,"REGION";"Offgrid -2",#N/A,FALSE,"OFFGRID";"WTP",#N/A,FALSE,"WTP";"WTP -2",#N/A,FALSE,"WTP";"Project",#N/A,FALSE,"PROJECT";"Summary -2",#N/A,FALSE,"SUMMARY"}</definedName>
    <definedName name="__a129" localSheetId="7" hidden="1">{"Offgrid",#N/A,FALSE,"OFFGRID";"Region",#N/A,FALSE,"REGION";"Offgrid -2",#N/A,FALSE,"OFFGRID";"WTP",#N/A,FALSE,"WTP";"WTP -2",#N/A,FALSE,"WTP";"Project",#N/A,FALSE,"PROJECT";"Summary -2",#N/A,FALSE,"SUMMARY"}</definedName>
    <definedName name="__a129" localSheetId="69" hidden="1">{"Offgrid",#N/A,FALSE,"OFFGRID";"Region",#N/A,FALSE,"REGION";"Offgrid -2",#N/A,FALSE,"OFFGRID";"WTP",#N/A,FALSE,"WTP";"WTP -2",#N/A,FALSE,"WTP";"Project",#N/A,FALSE,"PROJECT";"Summary -2",#N/A,FALSE,"SUMMARY"}</definedName>
    <definedName name="__a129" localSheetId="72" hidden="1">{"Offgrid",#N/A,FALSE,"OFFGRID";"Region",#N/A,FALSE,"REGION";"Offgrid -2",#N/A,FALSE,"OFFGRID";"WTP",#N/A,FALSE,"WTP";"WTP -2",#N/A,FALSE,"WTP";"Project",#N/A,FALSE,"PROJECT";"Summary -2",#N/A,FALSE,"SUMMARY"}</definedName>
    <definedName name="__a129" hidden="1">{"Offgrid",#N/A,FALSE,"OFFGRID";"Region",#N/A,FALSE,"REGION";"Offgrid -2",#N/A,FALSE,"OFFGRID";"WTP",#N/A,FALSE,"WTP";"WTP -2",#N/A,FALSE,"WTP";"Project",#N/A,FALSE,"PROJECT";"Summary -2",#N/A,FALSE,"SUMMARY"}</definedName>
    <definedName name="__a130" localSheetId="1" hidden="1">{"Offgrid",#N/A,FALSE,"OFFGRID";"Region",#N/A,FALSE,"REGION";"Offgrid -2",#N/A,FALSE,"OFFGRID";"WTP",#N/A,FALSE,"WTP";"WTP -2",#N/A,FALSE,"WTP";"Project",#N/A,FALSE,"PROJECT";"Summary -2",#N/A,FALSE,"SUMMARY"}</definedName>
    <definedName name="__a130" localSheetId="4" hidden="1">{"Offgrid",#N/A,FALSE,"OFFGRID";"Region",#N/A,FALSE,"REGION";"Offgrid -2",#N/A,FALSE,"OFFGRID";"WTP",#N/A,FALSE,"WTP";"WTP -2",#N/A,FALSE,"WTP";"Project",#N/A,FALSE,"PROJECT";"Summary -2",#N/A,FALSE,"SUMMARY"}</definedName>
    <definedName name="__a130" localSheetId="5" hidden="1">{"Offgrid",#N/A,FALSE,"OFFGRID";"Region",#N/A,FALSE,"REGION";"Offgrid -2",#N/A,FALSE,"OFFGRID";"WTP",#N/A,FALSE,"WTP";"WTP -2",#N/A,FALSE,"WTP";"Project",#N/A,FALSE,"PROJECT";"Summary -2",#N/A,FALSE,"SUMMARY"}</definedName>
    <definedName name="__a130" localSheetId="7" hidden="1">{"Offgrid",#N/A,FALSE,"OFFGRID";"Region",#N/A,FALSE,"REGION";"Offgrid -2",#N/A,FALSE,"OFFGRID";"WTP",#N/A,FALSE,"WTP";"WTP -2",#N/A,FALSE,"WTP";"Project",#N/A,FALSE,"PROJECT";"Summary -2",#N/A,FALSE,"SUMMARY"}</definedName>
    <definedName name="__a130" localSheetId="69" hidden="1">{"Offgrid",#N/A,FALSE,"OFFGRID";"Region",#N/A,FALSE,"REGION";"Offgrid -2",#N/A,FALSE,"OFFGRID";"WTP",#N/A,FALSE,"WTP";"WTP -2",#N/A,FALSE,"WTP";"Project",#N/A,FALSE,"PROJECT";"Summary -2",#N/A,FALSE,"SUMMARY"}</definedName>
    <definedName name="__a130" localSheetId="72"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2" localSheetId="1" hidden="1">{"'Sheet1'!$L$16"}</definedName>
    <definedName name="__a2" localSheetId="4" hidden="1">{"'Sheet1'!$L$16"}</definedName>
    <definedName name="__a2" localSheetId="5" hidden="1">{"'Sheet1'!$L$16"}</definedName>
    <definedName name="__a2" localSheetId="7" hidden="1">{"'Sheet1'!$L$16"}</definedName>
    <definedName name="__a2" localSheetId="69" hidden="1">{"'Sheet1'!$L$16"}</definedName>
    <definedName name="__a2" localSheetId="72" hidden="1">{"'Sheet1'!$L$16"}</definedName>
    <definedName name="__a2" hidden="1">{"'Sheet1'!$L$16"}</definedName>
    <definedName name="__Goi8" localSheetId="1" hidden="1">{"'Sheet1'!$L$16"}</definedName>
    <definedName name="__Goi8" localSheetId="4" hidden="1">{"'Sheet1'!$L$16"}</definedName>
    <definedName name="__Goi8" localSheetId="5" hidden="1">{"'Sheet1'!$L$16"}</definedName>
    <definedName name="__Goi8" localSheetId="7" hidden="1">{"'Sheet1'!$L$16"}</definedName>
    <definedName name="__Goi8" localSheetId="69" hidden="1">{"'Sheet1'!$L$16"}</definedName>
    <definedName name="__Goi8" localSheetId="72" hidden="1">{"'Sheet1'!$L$16"}</definedName>
    <definedName name="__Goi8" hidden="1">{"'Sheet1'!$L$16"}</definedName>
    <definedName name="__h1" localSheetId="1" hidden="1">{"'Sheet1'!$L$16"}</definedName>
    <definedName name="__h1" localSheetId="4" hidden="1">{"'Sheet1'!$L$16"}</definedName>
    <definedName name="__h1" localSheetId="5" hidden="1">{"'Sheet1'!$L$16"}</definedName>
    <definedName name="__h1" localSheetId="7" hidden="1">{"'Sheet1'!$L$16"}</definedName>
    <definedName name="__h1" localSheetId="69" hidden="1">{"'Sheet1'!$L$16"}</definedName>
    <definedName name="__h1" localSheetId="72" hidden="1">{"'Sheet1'!$L$16"}</definedName>
    <definedName name="__h1" hidden="1">{"'Sheet1'!$L$16"}</definedName>
    <definedName name="__hu1" localSheetId="1" hidden="1">{"'Sheet1'!$L$16"}</definedName>
    <definedName name="__hu1" localSheetId="4" hidden="1">{"'Sheet1'!$L$16"}</definedName>
    <definedName name="__hu1" localSheetId="5" hidden="1">{"'Sheet1'!$L$16"}</definedName>
    <definedName name="__hu1" localSheetId="7" hidden="1">{"'Sheet1'!$L$16"}</definedName>
    <definedName name="__hu1" localSheetId="69" hidden="1">{"'Sheet1'!$L$16"}</definedName>
    <definedName name="__hu1" localSheetId="72" hidden="1">{"'Sheet1'!$L$16"}</definedName>
    <definedName name="__hu1" hidden="1">{"'Sheet1'!$L$16"}</definedName>
    <definedName name="__hu2" localSheetId="1" hidden="1">{"'Sheet1'!$L$16"}</definedName>
    <definedName name="__hu2" localSheetId="4" hidden="1">{"'Sheet1'!$L$16"}</definedName>
    <definedName name="__hu2" localSheetId="5" hidden="1">{"'Sheet1'!$L$16"}</definedName>
    <definedName name="__hu2" localSheetId="7" hidden="1">{"'Sheet1'!$L$16"}</definedName>
    <definedName name="__hu2" localSheetId="69" hidden="1">{"'Sheet1'!$L$16"}</definedName>
    <definedName name="__hu2" localSheetId="72" hidden="1">{"'Sheet1'!$L$16"}</definedName>
    <definedName name="__hu2" hidden="1">{"'Sheet1'!$L$16"}</definedName>
    <definedName name="__hu5" localSheetId="1" hidden="1">{"'Sheet1'!$L$16"}</definedName>
    <definedName name="__hu5" localSheetId="4" hidden="1">{"'Sheet1'!$L$16"}</definedName>
    <definedName name="__hu5" localSheetId="5" hidden="1">{"'Sheet1'!$L$16"}</definedName>
    <definedName name="__hu5" localSheetId="7" hidden="1">{"'Sheet1'!$L$16"}</definedName>
    <definedName name="__hu5" localSheetId="69" hidden="1">{"'Sheet1'!$L$16"}</definedName>
    <definedName name="__hu5" localSheetId="72" hidden="1">{"'Sheet1'!$L$16"}</definedName>
    <definedName name="__hu5" hidden="1">{"'Sheet1'!$L$16"}</definedName>
    <definedName name="__hu6" localSheetId="1" hidden="1">{"'Sheet1'!$L$16"}</definedName>
    <definedName name="__hu6" localSheetId="4" hidden="1">{"'Sheet1'!$L$16"}</definedName>
    <definedName name="__hu6" localSheetId="5" hidden="1">{"'Sheet1'!$L$16"}</definedName>
    <definedName name="__hu6" localSheetId="7" hidden="1">{"'Sheet1'!$L$16"}</definedName>
    <definedName name="__hu6" localSheetId="69" hidden="1">{"'Sheet1'!$L$16"}</definedName>
    <definedName name="__hu6" localSheetId="72" hidden="1">{"'Sheet1'!$L$16"}</definedName>
    <definedName name="__hu6" hidden="1">{"'Sheet1'!$L$16"}</definedName>
    <definedName name="__LAN3" localSheetId="1" hidden="1">{"'Sheet1'!$L$16"}</definedName>
    <definedName name="__LAN3" localSheetId="4" hidden="1">{"'Sheet1'!$L$16"}</definedName>
    <definedName name="__LAN3" localSheetId="5" hidden="1">{"'Sheet1'!$L$16"}</definedName>
    <definedName name="__LAN3" localSheetId="7" hidden="1">{"'Sheet1'!$L$16"}</definedName>
    <definedName name="__LAN3" localSheetId="69" hidden="1">{"'Sheet1'!$L$16"}</definedName>
    <definedName name="__LAN3" localSheetId="72" hidden="1">{"'Sheet1'!$L$16"}</definedName>
    <definedName name="__LAN3" hidden="1">{"'Sheet1'!$L$16"}</definedName>
    <definedName name="__nam2007" localSheetId="1" hidden="1">{#N/A,#N/A,FALSE,"Chi tiÆt"}</definedName>
    <definedName name="__nam2007" localSheetId="4" hidden="1">{#N/A,#N/A,FALSE,"Chi tiÆt"}</definedName>
    <definedName name="__nam2007" localSheetId="5" hidden="1">{#N/A,#N/A,FALSE,"Chi tiÆt"}</definedName>
    <definedName name="__nam2007" localSheetId="7" hidden="1">{#N/A,#N/A,FALSE,"Chi tiÆt"}</definedName>
    <definedName name="__nam2007" localSheetId="69" hidden="1">{#N/A,#N/A,FALSE,"Chi tiÆt"}</definedName>
    <definedName name="__nam2007" localSheetId="72" hidden="1">{#N/A,#N/A,FALSE,"Chi tiÆt"}</definedName>
    <definedName name="__nam2007" hidden="1">{#N/A,#N/A,FALSE,"Chi tiÆt"}</definedName>
    <definedName name="__PA3" localSheetId="1" hidden="1">{"'Sheet1'!$L$16"}</definedName>
    <definedName name="__PA3" localSheetId="4" hidden="1">{"'Sheet1'!$L$16"}</definedName>
    <definedName name="__PA3" localSheetId="5" hidden="1">{"'Sheet1'!$L$16"}</definedName>
    <definedName name="__PA3" localSheetId="7" hidden="1">{"'Sheet1'!$L$16"}</definedName>
    <definedName name="__PA3" localSheetId="69" hidden="1">{"'Sheet1'!$L$16"}</definedName>
    <definedName name="__PA3" localSheetId="72" hidden="1">{"'Sheet1'!$L$16"}</definedName>
    <definedName name="__PA3" hidden="1">{"'Sheet1'!$L$16"}</definedName>
    <definedName name="__pa4" localSheetId="1" hidden="1">{"'Sheet1'!$L$16"}</definedName>
    <definedName name="__pa4" localSheetId="4" hidden="1">{"'Sheet1'!$L$16"}</definedName>
    <definedName name="__pa4" localSheetId="5" hidden="1">{"'Sheet1'!$L$16"}</definedName>
    <definedName name="__pa4" localSheetId="7" hidden="1">{"'Sheet1'!$L$16"}</definedName>
    <definedName name="__pa4" localSheetId="69" hidden="1">{"'Sheet1'!$L$16"}</definedName>
    <definedName name="__pa4" localSheetId="72" hidden="1">{"'Sheet1'!$L$16"}</definedName>
    <definedName name="__pa4" hidden="1">{"'Sheet1'!$L$16"}</definedName>
    <definedName name="__phu2" localSheetId="4" hidden="1">{"'Sheet1'!$L$16"}</definedName>
    <definedName name="__phu2" localSheetId="5" hidden="1">{"'Sheet1'!$L$16"}</definedName>
    <definedName name="__phu2" localSheetId="7" hidden="1">{"'Sheet1'!$L$16"}</definedName>
    <definedName name="__phu2" localSheetId="8" hidden="1">{"'Sheet1'!$L$16"}</definedName>
    <definedName name="__phu2" localSheetId="9" hidden="1">{"'Sheet1'!$L$16"}</definedName>
    <definedName name="__phu2" localSheetId="10" hidden="1">{"'Sheet1'!$L$16"}</definedName>
    <definedName name="__phu2" localSheetId="11" hidden="1">{"'Sheet1'!$L$16"}</definedName>
    <definedName name="__phu2" localSheetId="69" hidden="1">{"'Sheet1'!$L$16"}</definedName>
    <definedName name="__phu2" localSheetId="72" hidden="1">{"'Sheet1'!$L$16"}</definedName>
    <definedName name="__phu2" localSheetId="71" hidden="1">{"'Sheet1'!$L$16"}</definedName>
    <definedName name="__phu2" hidden="1">{"'Sheet1'!$L$16"}</definedName>
    <definedName name="__tt3" localSheetId="1" hidden="1">{"'Sheet1'!$L$16"}</definedName>
    <definedName name="__tt3" localSheetId="4" hidden="1">{"'Sheet1'!$L$16"}</definedName>
    <definedName name="__tt3" localSheetId="5" hidden="1">{"'Sheet1'!$L$16"}</definedName>
    <definedName name="__tt3" localSheetId="7" hidden="1">{"'Sheet1'!$L$16"}</definedName>
    <definedName name="__tt3" localSheetId="69" hidden="1">{"'Sheet1'!$L$16"}</definedName>
    <definedName name="__tt3" localSheetId="72" hidden="1">{"'Sheet1'!$L$16"}</definedName>
    <definedName name="__tt3" hidden="1">{"'Sheet1'!$L$16"}</definedName>
    <definedName name="_a1" localSheetId="1" hidden="1">{"'Sheet1'!$L$16"}</definedName>
    <definedName name="_a1" localSheetId="4" hidden="1">{"'Sheet1'!$L$16"}</definedName>
    <definedName name="_a1" localSheetId="5" hidden="1">{"'Sheet1'!$L$16"}</definedName>
    <definedName name="_a1" localSheetId="7" hidden="1">{"'Sheet1'!$L$16"}</definedName>
    <definedName name="_a1" localSheetId="69" hidden="1">{"'Sheet1'!$L$16"}</definedName>
    <definedName name="_a1" localSheetId="72" hidden="1">{"'Sheet1'!$L$16"}</definedName>
    <definedName name="_a1" hidden="1">{"'Sheet1'!$L$16"}</definedName>
    <definedName name="_a129" localSheetId="1" hidden="1">{"Offgrid",#N/A,FALSE,"OFFGRID";"Region",#N/A,FALSE,"REGION";"Offgrid -2",#N/A,FALSE,"OFFGRID";"WTP",#N/A,FALSE,"WTP";"WTP -2",#N/A,FALSE,"WTP";"Project",#N/A,FALSE,"PROJECT";"Summary -2",#N/A,FALSE,"SUMMARY"}</definedName>
    <definedName name="_a129" localSheetId="4" hidden="1">{"Offgrid",#N/A,FALSE,"OFFGRID";"Region",#N/A,FALSE,"REGION";"Offgrid -2",#N/A,FALSE,"OFFGRID";"WTP",#N/A,FALSE,"WTP";"WTP -2",#N/A,FALSE,"WTP";"Project",#N/A,FALSE,"PROJECT";"Summary -2",#N/A,FALSE,"SUMMARY"}</definedName>
    <definedName name="_a129" localSheetId="5" hidden="1">{"Offgrid",#N/A,FALSE,"OFFGRID";"Region",#N/A,FALSE,"REGION";"Offgrid -2",#N/A,FALSE,"OFFGRID";"WTP",#N/A,FALSE,"WTP";"WTP -2",#N/A,FALSE,"WTP";"Project",#N/A,FALSE,"PROJECT";"Summary -2",#N/A,FALSE,"SUMMARY"}</definedName>
    <definedName name="_a129" localSheetId="7" hidden="1">{"Offgrid",#N/A,FALSE,"OFFGRID";"Region",#N/A,FALSE,"REGION";"Offgrid -2",#N/A,FALSE,"OFFGRID";"WTP",#N/A,FALSE,"WTP";"WTP -2",#N/A,FALSE,"WTP";"Project",#N/A,FALSE,"PROJECT";"Summary -2",#N/A,FALSE,"SUMMARY"}</definedName>
    <definedName name="_a129" localSheetId="69" hidden="1">{"Offgrid",#N/A,FALSE,"OFFGRID";"Region",#N/A,FALSE,"REGION";"Offgrid -2",#N/A,FALSE,"OFFGRID";"WTP",#N/A,FALSE,"WTP";"WTP -2",#N/A,FALSE,"WTP";"Project",#N/A,FALSE,"PROJECT";"Summary -2",#N/A,FALSE,"SUMMARY"}</definedName>
    <definedName name="_a129" localSheetId="72" hidden="1">{"Offgrid",#N/A,FALSE,"OFFGRID";"Region",#N/A,FALSE,"REGION";"Offgrid -2",#N/A,FALSE,"OFFGRID";"WTP",#N/A,FALSE,"WTP";"WTP -2",#N/A,FALSE,"WTP";"Project",#N/A,FALSE,"PROJECT";"Summary -2",#N/A,FALSE,"SUMMARY"}</definedName>
    <definedName name="_a129" hidden="1">{"Offgrid",#N/A,FALSE,"OFFGRID";"Region",#N/A,FALSE,"REGION";"Offgrid -2",#N/A,FALSE,"OFFGRID";"WTP",#N/A,FALSE,"WTP";"WTP -2",#N/A,FALSE,"WTP";"Project",#N/A,FALSE,"PROJECT";"Summary -2",#N/A,FALSE,"SUMMARY"}</definedName>
    <definedName name="_a130" localSheetId="1" hidden="1">{"Offgrid",#N/A,FALSE,"OFFGRID";"Region",#N/A,FALSE,"REGION";"Offgrid -2",#N/A,FALSE,"OFFGRID";"WTP",#N/A,FALSE,"WTP";"WTP -2",#N/A,FALSE,"WTP";"Project",#N/A,FALSE,"PROJECT";"Summary -2",#N/A,FALSE,"SUMMARY"}</definedName>
    <definedName name="_a130" localSheetId="4" hidden="1">{"Offgrid",#N/A,FALSE,"OFFGRID";"Region",#N/A,FALSE,"REGION";"Offgrid -2",#N/A,FALSE,"OFFGRID";"WTP",#N/A,FALSE,"WTP";"WTP -2",#N/A,FALSE,"WTP";"Project",#N/A,FALSE,"PROJECT";"Summary -2",#N/A,FALSE,"SUMMARY"}</definedName>
    <definedName name="_a130" localSheetId="5" hidden="1">{"Offgrid",#N/A,FALSE,"OFFGRID";"Region",#N/A,FALSE,"REGION";"Offgrid -2",#N/A,FALSE,"OFFGRID";"WTP",#N/A,FALSE,"WTP";"WTP -2",#N/A,FALSE,"WTP";"Project",#N/A,FALSE,"PROJECT";"Summary -2",#N/A,FALSE,"SUMMARY"}</definedName>
    <definedName name="_a130" localSheetId="7" hidden="1">{"Offgrid",#N/A,FALSE,"OFFGRID";"Region",#N/A,FALSE,"REGION";"Offgrid -2",#N/A,FALSE,"OFFGRID";"WTP",#N/A,FALSE,"WTP";"WTP -2",#N/A,FALSE,"WTP";"Project",#N/A,FALSE,"PROJECT";"Summary -2",#N/A,FALSE,"SUMMARY"}</definedName>
    <definedName name="_a130" localSheetId="69" hidden="1">{"Offgrid",#N/A,FALSE,"OFFGRID";"Region",#N/A,FALSE,"REGION";"Offgrid -2",#N/A,FALSE,"OFFGRID";"WTP",#N/A,FALSE,"WTP";"WTP -2",#N/A,FALSE,"WTP";"Project",#N/A,FALSE,"PROJECT";"Summary -2",#N/A,FALSE,"SUMMARY"}</definedName>
    <definedName name="_a130" localSheetId="72"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2" localSheetId="1" hidden="1">{"'Sheet1'!$L$16"}</definedName>
    <definedName name="_a2" localSheetId="4" hidden="1">{"'Sheet1'!$L$16"}</definedName>
    <definedName name="_a2" localSheetId="5" hidden="1">{"'Sheet1'!$L$16"}</definedName>
    <definedName name="_a2" localSheetId="7" hidden="1">{"'Sheet1'!$L$16"}</definedName>
    <definedName name="_a2" localSheetId="69" hidden="1">{"'Sheet1'!$L$16"}</definedName>
    <definedName name="_a2" localSheetId="72" hidden="1">{"'Sheet1'!$L$16"}</definedName>
    <definedName name="_a2" hidden="1">{"'Sheet1'!$L$16"}</definedName>
    <definedName name="_Fill" localSheetId="1" hidden="1">#REF!</definedName>
    <definedName name="_Fill" localSheetId="4" hidden="1">#REF!</definedName>
    <definedName name="_Fill" localSheetId="5" hidden="1">#REF!</definedName>
    <definedName name="_Fill" localSheetId="6" hidden="1">#REF!</definedName>
    <definedName name="_Fill" localSheetId="7" hidden="1">#REF!</definedName>
    <definedName name="_Fill" localSheetId="8" hidden="1">#REF!</definedName>
    <definedName name="_Fill" localSheetId="9" hidden="1">#REF!</definedName>
    <definedName name="_Fill" localSheetId="10" hidden="1">#REF!</definedName>
    <definedName name="_Fill" localSheetId="11" hidden="1">#REF!</definedName>
    <definedName name="_Fill" localSheetId="69" hidden="1">#REF!</definedName>
    <definedName name="_Fill" localSheetId="70" hidden="1">#REF!</definedName>
    <definedName name="_Fill" hidden="1">#REF!</definedName>
    <definedName name="_xlnm._FilterDatabase" localSheetId="1" hidden="1">#REF!</definedName>
    <definedName name="_xlnm._FilterDatabase" hidden="1">#REF!</definedName>
    <definedName name="_Goi8" localSheetId="1" hidden="1">{"'Sheet1'!$L$16"}</definedName>
    <definedName name="_Goi8" localSheetId="4" hidden="1">{"'Sheet1'!$L$16"}</definedName>
    <definedName name="_Goi8" localSheetId="5" hidden="1">{"'Sheet1'!$L$16"}</definedName>
    <definedName name="_Goi8" localSheetId="7" hidden="1">{"'Sheet1'!$L$16"}</definedName>
    <definedName name="_Goi8" localSheetId="69" hidden="1">{"'Sheet1'!$L$16"}</definedName>
    <definedName name="_Goi8" localSheetId="72" hidden="1">{"'Sheet1'!$L$16"}</definedName>
    <definedName name="_Goi8" hidden="1">{"'Sheet1'!$L$16"}</definedName>
    <definedName name="_h1" localSheetId="1" hidden="1">{"'Sheet1'!$L$16"}</definedName>
    <definedName name="_h1" localSheetId="4" hidden="1">{"'Sheet1'!$L$16"}</definedName>
    <definedName name="_h1" localSheetId="5" hidden="1">{"'Sheet1'!$L$16"}</definedName>
    <definedName name="_h1" localSheetId="7" hidden="1">{"'Sheet1'!$L$16"}</definedName>
    <definedName name="_h1" localSheetId="69" hidden="1">{"'Sheet1'!$L$16"}</definedName>
    <definedName name="_h1" localSheetId="72" hidden="1">{"'Sheet1'!$L$16"}</definedName>
    <definedName name="_h1" hidden="1">{"'Sheet1'!$L$16"}</definedName>
    <definedName name="_hu1" localSheetId="1" hidden="1">{"'Sheet1'!$L$16"}</definedName>
    <definedName name="_hu1" localSheetId="4" hidden="1">{"'Sheet1'!$L$16"}</definedName>
    <definedName name="_hu1" localSheetId="5" hidden="1">{"'Sheet1'!$L$16"}</definedName>
    <definedName name="_hu1" localSheetId="7" hidden="1">{"'Sheet1'!$L$16"}</definedName>
    <definedName name="_hu1" localSheetId="69" hidden="1">{"'Sheet1'!$L$16"}</definedName>
    <definedName name="_hu1" localSheetId="72" hidden="1">{"'Sheet1'!$L$16"}</definedName>
    <definedName name="_hu1" hidden="1">{"'Sheet1'!$L$16"}</definedName>
    <definedName name="_hu2" localSheetId="1" hidden="1">{"'Sheet1'!$L$16"}</definedName>
    <definedName name="_hu2" localSheetId="4" hidden="1">{"'Sheet1'!$L$16"}</definedName>
    <definedName name="_hu2" localSheetId="5" hidden="1">{"'Sheet1'!$L$16"}</definedName>
    <definedName name="_hu2" localSheetId="7" hidden="1">{"'Sheet1'!$L$16"}</definedName>
    <definedName name="_hu2" localSheetId="69" hidden="1">{"'Sheet1'!$L$16"}</definedName>
    <definedName name="_hu2" localSheetId="72" hidden="1">{"'Sheet1'!$L$16"}</definedName>
    <definedName name="_hu2" hidden="1">{"'Sheet1'!$L$16"}</definedName>
    <definedName name="_hu5" localSheetId="1" hidden="1">{"'Sheet1'!$L$16"}</definedName>
    <definedName name="_hu5" localSheetId="4" hidden="1">{"'Sheet1'!$L$16"}</definedName>
    <definedName name="_hu5" localSheetId="5" hidden="1">{"'Sheet1'!$L$16"}</definedName>
    <definedName name="_hu5" localSheetId="7" hidden="1">{"'Sheet1'!$L$16"}</definedName>
    <definedName name="_hu5" localSheetId="69" hidden="1">{"'Sheet1'!$L$16"}</definedName>
    <definedName name="_hu5" localSheetId="72" hidden="1">{"'Sheet1'!$L$16"}</definedName>
    <definedName name="_hu5" hidden="1">{"'Sheet1'!$L$16"}</definedName>
    <definedName name="_hu6" localSheetId="1" hidden="1">{"'Sheet1'!$L$16"}</definedName>
    <definedName name="_hu6" localSheetId="4" hidden="1">{"'Sheet1'!$L$16"}</definedName>
    <definedName name="_hu6" localSheetId="5" hidden="1">{"'Sheet1'!$L$16"}</definedName>
    <definedName name="_hu6" localSheetId="7" hidden="1">{"'Sheet1'!$L$16"}</definedName>
    <definedName name="_hu6" localSheetId="69" hidden="1">{"'Sheet1'!$L$16"}</definedName>
    <definedName name="_hu6" localSheetId="72" hidden="1">{"'Sheet1'!$L$16"}</definedName>
    <definedName name="_hu6" hidden="1">{"'Sheet1'!$L$16"}</definedName>
    <definedName name="_Key1" localSheetId="1" hidden="1">#REF!</definedName>
    <definedName name="_Key1" localSheetId="4" hidden="1">#REF!</definedName>
    <definedName name="_Key1" localSheetId="5" hidden="1">#REF!</definedName>
    <definedName name="_Key1" localSheetId="7" hidden="1">#REF!</definedName>
    <definedName name="_Key1" localSheetId="8" hidden="1">#REF!</definedName>
    <definedName name="_Key1" localSheetId="9" hidden="1">#REF!</definedName>
    <definedName name="_Key1" localSheetId="10" hidden="1">#REF!</definedName>
    <definedName name="_Key1" localSheetId="11" hidden="1">#REF!</definedName>
    <definedName name="_Key1" hidden="1">#REF!</definedName>
    <definedName name="_Key2" localSheetId="1" hidden="1">#REF!</definedName>
    <definedName name="_Key2" localSheetId="4" hidden="1">#REF!</definedName>
    <definedName name="_Key2" localSheetId="5" hidden="1">#REF!</definedName>
    <definedName name="_Key2" localSheetId="7" hidden="1">#REF!</definedName>
    <definedName name="_Key2" localSheetId="8" hidden="1">#REF!</definedName>
    <definedName name="_Key2" localSheetId="9" hidden="1">#REF!</definedName>
    <definedName name="_Key2" localSheetId="10" hidden="1">#REF!</definedName>
    <definedName name="_Key2" localSheetId="11" hidden="1">#REF!</definedName>
    <definedName name="_Key2" hidden="1">#REF!</definedName>
    <definedName name="_LAN3" localSheetId="1" hidden="1">{"'Sheet1'!$L$16"}</definedName>
    <definedName name="_LAN3" localSheetId="4" hidden="1">{"'Sheet1'!$L$16"}</definedName>
    <definedName name="_LAN3" localSheetId="5" hidden="1">{"'Sheet1'!$L$16"}</definedName>
    <definedName name="_LAN3" localSheetId="7" hidden="1">{"'Sheet1'!$L$16"}</definedName>
    <definedName name="_LAN3" localSheetId="69" hidden="1">{"'Sheet1'!$L$16"}</definedName>
    <definedName name="_LAN3" localSheetId="72" hidden="1">{"'Sheet1'!$L$16"}</definedName>
    <definedName name="_LAN3" hidden="1">{"'Sheet1'!$L$16"}</definedName>
    <definedName name="_nam2007" localSheetId="1" hidden="1">{#N/A,#N/A,FALSE,"Chi tiÆt"}</definedName>
    <definedName name="_nam2007" localSheetId="4" hidden="1">{#N/A,#N/A,FALSE,"Chi tiÆt"}</definedName>
    <definedName name="_nam2007" localSheetId="5" hidden="1">{#N/A,#N/A,FALSE,"Chi tiÆt"}</definedName>
    <definedName name="_nam2007" localSheetId="7" hidden="1">{#N/A,#N/A,FALSE,"Chi tiÆt"}</definedName>
    <definedName name="_nam2007" localSheetId="69" hidden="1">{#N/A,#N/A,FALSE,"Chi tiÆt"}</definedName>
    <definedName name="_nam2007" localSheetId="72" hidden="1">{#N/A,#N/A,FALSE,"Chi tiÆt"}</definedName>
    <definedName name="_nam2007" hidden="1">{#N/A,#N/A,FALSE,"Chi tiÆt"}</definedName>
    <definedName name="_Order1" hidden="1">255</definedName>
    <definedName name="_Order2" hidden="1">255</definedName>
    <definedName name="_PA3" localSheetId="1" hidden="1">{"'Sheet1'!$L$16"}</definedName>
    <definedName name="_PA3" localSheetId="4" hidden="1">{"'Sheet1'!$L$16"}</definedName>
    <definedName name="_PA3" localSheetId="5" hidden="1">{"'Sheet1'!$L$16"}</definedName>
    <definedName name="_PA3" localSheetId="7" hidden="1">{"'Sheet1'!$L$16"}</definedName>
    <definedName name="_PA3" localSheetId="69" hidden="1">{"'Sheet1'!$L$16"}</definedName>
    <definedName name="_PA3" localSheetId="72" hidden="1">{"'Sheet1'!$L$16"}</definedName>
    <definedName name="_PA3" hidden="1">{"'Sheet1'!$L$16"}</definedName>
    <definedName name="_pa4" localSheetId="1" hidden="1">{"'Sheet1'!$L$16"}</definedName>
    <definedName name="_pa4" localSheetId="4" hidden="1">{"'Sheet1'!$L$16"}</definedName>
    <definedName name="_pa4" localSheetId="5" hidden="1">{"'Sheet1'!$L$16"}</definedName>
    <definedName name="_pa4" localSheetId="7" hidden="1">{"'Sheet1'!$L$16"}</definedName>
    <definedName name="_pa4" localSheetId="69" hidden="1">{"'Sheet1'!$L$16"}</definedName>
    <definedName name="_pa4" localSheetId="72" hidden="1">{"'Sheet1'!$L$16"}</definedName>
    <definedName name="_pa4" hidden="1">{"'Sheet1'!$L$16"}</definedName>
    <definedName name="_Parse_Out" localSheetId="1" hidden="1">[1]Quantity!#REF!</definedName>
    <definedName name="_Parse_Out" hidden="1">[1]Quantity!#REF!</definedName>
    <definedName name="_phu2" localSheetId="4" hidden="1">{"'Sheet1'!$L$16"}</definedName>
    <definedName name="_phu2" localSheetId="5" hidden="1">{"'Sheet1'!$L$16"}</definedName>
    <definedName name="_phu2" localSheetId="7" hidden="1">{"'Sheet1'!$L$16"}</definedName>
    <definedName name="_phu2" localSheetId="8" hidden="1">{"'Sheet1'!$L$16"}</definedName>
    <definedName name="_phu2" localSheetId="9" hidden="1">{"'Sheet1'!$L$16"}</definedName>
    <definedName name="_phu2" localSheetId="10" hidden="1">{"'Sheet1'!$L$16"}</definedName>
    <definedName name="_phu2" localSheetId="11" hidden="1">{"'Sheet1'!$L$16"}</definedName>
    <definedName name="_phu2" localSheetId="69" hidden="1">{"'Sheet1'!$L$16"}</definedName>
    <definedName name="_phu2" localSheetId="72" hidden="1">{"'Sheet1'!$L$16"}</definedName>
    <definedName name="_phu2" localSheetId="71" hidden="1">{"'Sheet1'!$L$16"}</definedName>
    <definedName name="_phu2" hidden="1">{"'Sheet1'!$L$16"}</definedName>
    <definedName name="_Sort" localSheetId="1" hidden="1">#REF!</definedName>
    <definedName name="_Sort" localSheetId="4" hidden="1">#REF!</definedName>
    <definedName name="_Sort" localSheetId="5" hidden="1">#REF!</definedName>
    <definedName name="_Sort" localSheetId="6" hidden="1">#REF!</definedName>
    <definedName name="_Sort" localSheetId="7" hidden="1">#REF!</definedName>
    <definedName name="_Sort" localSheetId="8" hidden="1">#REF!</definedName>
    <definedName name="_Sort" localSheetId="9" hidden="1">#REF!</definedName>
    <definedName name="_Sort" localSheetId="10" hidden="1">#REF!</definedName>
    <definedName name="_Sort" localSheetId="11" hidden="1">#REF!</definedName>
    <definedName name="_Sort" localSheetId="69" hidden="1">#REF!</definedName>
    <definedName name="_Sort" localSheetId="70" hidden="1">#REF!</definedName>
    <definedName name="_Sort" hidden="1">#REF!</definedName>
    <definedName name="_tt3" localSheetId="1" hidden="1">{"'Sheet1'!$L$16"}</definedName>
    <definedName name="_tt3" localSheetId="4" hidden="1">{"'Sheet1'!$L$16"}</definedName>
    <definedName name="_tt3" localSheetId="5" hidden="1">{"'Sheet1'!$L$16"}</definedName>
    <definedName name="_tt3" localSheetId="7" hidden="1">{"'Sheet1'!$L$16"}</definedName>
    <definedName name="_tt3" localSheetId="69" hidden="1">{"'Sheet1'!$L$16"}</definedName>
    <definedName name="_tt3" localSheetId="72" hidden="1">{"'Sheet1'!$L$16"}</definedName>
    <definedName name="_tt3" hidden="1">{"'Sheet1'!$L$16"}</definedName>
    <definedName name="anscount" hidden="1">1</definedName>
    <definedName name="AS2DocOpenMode" hidden="1">"AS2DocumentEdit"</definedName>
    <definedName name="Bgiang" localSheetId="1" hidden="1">{"'Sheet1'!$L$16"}</definedName>
    <definedName name="Bgiang" localSheetId="4" hidden="1">{"'Sheet1'!$L$16"}</definedName>
    <definedName name="Bgiang" localSheetId="5" hidden="1">{"'Sheet1'!$L$16"}</definedName>
    <definedName name="Bgiang" localSheetId="7" hidden="1">{"'Sheet1'!$L$16"}</definedName>
    <definedName name="Bgiang" localSheetId="69" hidden="1">{"'Sheet1'!$L$16"}</definedName>
    <definedName name="Bgiang" localSheetId="72" hidden="1">{"'Sheet1'!$L$16"}</definedName>
    <definedName name="Bgiang" hidden="1">{"'Sheet1'!$L$16"}</definedName>
    <definedName name="btl" localSheetId="1" hidden="1">{"'Sheet1'!$L$16"}</definedName>
    <definedName name="btl" localSheetId="4" hidden="1">{"'Sheet1'!$L$16"}</definedName>
    <definedName name="btl" localSheetId="5" hidden="1">{"'Sheet1'!$L$16"}</definedName>
    <definedName name="btl" localSheetId="7" hidden="1">{"'Sheet1'!$L$16"}</definedName>
    <definedName name="btl" localSheetId="69" hidden="1">{"'Sheet1'!$L$16"}</definedName>
    <definedName name="btl" localSheetId="72" hidden="1">{"'Sheet1'!$L$16"}</definedName>
    <definedName name="btl" hidden="1">{"'Sheet1'!$L$16"}</definedName>
    <definedName name="chl" localSheetId="1" hidden="1">{"'Sheet1'!$L$16"}</definedName>
    <definedName name="chl" localSheetId="4" hidden="1">{"'Sheet1'!$L$16"}</definedName>
    <definedName name="chl" localSheetId="5" hidden="1">{"'Sheet1'!$L$16"}</definedName>
    <definedName name="chl" localSheetId="7" hidden="1">{"'Sheet1'!$L$16"}</definedName>
    <definedName name="chl" localSheetId="69" hidden="1">{"'Sheet1'!$L$16"}</definedName>
    <definedName name="chl" localSheetId="72" hidden="1">{"'Sheet1'!$L$16"}</definedName>
    <definedName name="chl" hidden="1">{"'Sheet1'!$L$16"}</definedName>
    <definedName name="chuyen" localSheetId="1" hidden="1">{"'Sheet1'!$L$16"}</definedName>
    <definedName name="chuyen" localSheetId="4" hidden="1">{"'Sheet1'!$L$16"}</definedName>
    <definedName name="chuyen" localSheetId="5" hidden="1">{"'Sheet1'!$L$16"}</definedName>
    <definedName name="chuyen" localSheetId="7" hidden="1">{"'Sheet1'!$L$16"}</definedName>
    <definedName name="chuyen" localSheetId="69" hidden="1">{"'Sheet1'!$L$16"}</definedName>
    <definedName name="chuyen" localSheetId="72" hidden="1">{"'Sheet1'!$L$16"}</definedName>
    <definedName name="chuyen" hidden="1">{"'Sheet1'!$L$16"}</definedName>
    <definedName name="CTCT1" localSheetId="1" hidden="1">{"'Sheet1'!$L$16"}</definedName>
    <definedName name="CTCT1" localSheetId="4" hidden="1">{"'Sheet1'!$L$16"}</definedName>
    <definedName name="CTCT1" localSheetId="5" hidden="1">{"'Sheet1'!$L$16"}</definedName>
    <definedName name="CTCT1" localSheetId="7" hidden="1">{"'Sheet1'!$L$16"}</definedName>
    <definedName name="CTCT1" localSheetId="69" hidden="1">{"'Sheet1'!$L$16"}</definedName>
    <definedName name="CTCT1" localSheetId="72" hidden="1">{"'Sheet1'!$L$16"}</definedName>
    <definedName name="CTCT1" hidden="1">{"'Sheet1'!$L$16"}</definedName>
    <definedName name="ctieu" localSheetId="1" hidden="1">{"'Sheet1'!$L$16"}</definedName>
    <definedName name="ctieu" localSheetId="4" hidden="1">{"'Sheet1'!$L$16"}</definedName>
    <definedName name="ctieu" localSheetId="5" hidden="1">{"'Sheet1'!$L$16"}</definedName>
    <definedName name="ctieu" localSheetId="7" hidden="1">{"'Sheet1'!$L$16"}</definedName>
    <definedName name="ctieu" localSheetId="69" hidden="1">{"'Sheet1'!$L$16"}</definedName>
    <definedName name="ctieu" localSheetId="72" hidden="1">{"'Sheet1'!$L$16"}</definedName>
    <definedName name="ctieu" hidden="1">{"'Sheet1'!$L$16"}</definedName>
    <definedName name="dagiang21" localSheetId="1" hidden="1">{"'Sheet1'!$L$16"}</definedName>
    <definedName name="dagiang21" localSheetId="4" hidden="1">{"'Sheet1'!$L$16"}</definedName>
    <definedName name="dagiang21" localSheetId="5" hidden="1">{"'Sheet1'!$L$16"}</definedName>
    <definedName name="dagiang21" localSheetId="7" hidden="1">{"'Sheet1'!$L$16"}</definedName>
    <definedName name="dagiang21" localSheetId="69" hidden="1">{"'Sheet1'!$L$16"}</definedName>
    <definedName name="dagiang21" localSheetId="72" hidden="1">{"'Sheet1'!$L$16"}</definedName>
    <definedName name="dagiang21" hidden="1">{"'Sheet1'!$L$16"}</definedName>
    <definedName name="dđ" localSheetId="1" hidden="1">{"'Sheet1'!$L$16"}</definedName>
    <definedName name="dđ" localSheetId="4" hidden="1">{"'Sheet1'!$L$16"}</definedName>
    <definedName name="dđ" localSheetId="5" hidden="1">{"'Sheet1'!$L$16"}</definedName>
    <definedName name="dđ" localSheetId="6" hidden="1">{"'Sheet1'!$L$16"}</definedName>
    <definedName name="dđ" localSheetId="7" hidden="1">{"'Sheet1'!$L$16"}</definedName>
    <definedName name="dđ" localSheetId="8" hidden="1">{"'Sheet1'!$L$16"}</definedName>
    <definedName name="dđ" localSheetId="9" hidden="1">{"'Sheet1'!$L$16"}</definedName>
    <definedName name="dđ" localSheetId="10" hidden="1">{"'Sheet1'!$L$16"}</definedName>
    <definedName name="dđ" localSheetId="11" hidden="1">{"'Sheet1'!$L$16"}</definedName>
    <definedName name="dđ" localSheetId="69" hidden="1">{"'Sheet1'!$L$16"}</definedName>
    <definedName name="dđ" localSheetId="72" hidden="1">{"'Sheet1'!$L$16"}</definedName>
    <definedName name="dđ" localSheetId="70" hidden="1">{"'Sheet1'!$L$16"}</definedName>
    <definedName name="dđ" localSheetId="71" hidden="1">{"'Sheet1'!$L$16"}</definedName>
    <definedName name="dđ" hidden="1">{"'Sheet1'!$L$16"}</definedName>
    <definedName name="ddd" localSheetId="1" hidden="1">{"'Sheet1'!$L$16"}</definedName>
    <definedName name="ddd" localSheetId="4" hidden="1">{"'Sheet1'!$L$16"}</definedName>
    <definedName name="ddd" localSheetId="5" hidden="1">{"'Sheet1'!$L$16"}</definedName>
    <definedName name="ddd" localSheetId="7" hidden="1">{"'Sheet1'!$L$16"}</definedName>
    <definedName name="ddd" localSheetId="69" hidden="1">{"'Sheet1'!$L$16"}</definedName>
    <definedName name="ddd" localSheetId="72" hidden="1">{"'Sheet1'!$L$16"}</definedName>
    <definedName name="ddd" hidden="1">{"'Sheet1'!$L$16"}</definedName>
    <definedName name="dghdfgj" localSheetId="1" hidden="1">{"'Sheet1'!$L$16"}</definedName>
    <definedName name="dghdfgj" localSheetId="4" hidden="1">{"'Sheet1'!$L$16"}</definedName>
    <definedName name="dghdfgj" localSheetId="5" hidden="1">{"'Sheet1'!$L$16"}</definedName>
    <definedName name="dghdfgj" localSheetId="7" hidden="1">{"'Sheet1'!$L$16"}</definedName>
    <definedName name="dghdfgj" localSheetId="69" hidden="1">{"'Sheet1'!$L$16"}</definedName>
    <definedName name="dghdfgj" localSheetId="72" hidden="1">{"'Sheet1'!$L$16"}</definedName>
    <definedName name="dghdfgj" hidden="1">{"'Sheet1'!$L$16"}</definedName>
    <definedName name="dghdgfh" localSheetId="1" hidden="1">{"'Sheet1'!$L$16"}</definedName>
    <definedName name="dghdgfh" localSheetId="4" hidden="1">{"'Sheet1'!$L$16"}</definedName>
    <definedName name="dghdgfh" localSheetId="5" hidden="1">{"'Sheet1'!$L$16"}</definedName>
    <definedName name="dghdgfh" localSheetId="7" hidden="1">{"'Sheet1'!$L$16"}</definedName>
    <definedName name="dghdgfh" localSheetId="69" hidden="1">{"'Sheet1'!$L$16"}</definedName>
    <definedName name="dghdgfh" localSheetId="72" hidden="1">{"'Sheet1'!$L$16"}</definedName>
    <definedName name="dghdgfh" hidden="1">{"'Sheet1'!$L$16"}</definedName>
    <definedName name="dhg" localSheetId="1" hidden="1">{"'Sheet1'!$L$16"}</definedName>
    <definedName name="dhg" localSheetId="4" hidden="1">{"'Sheet1'!$L$16"}</definedName>
    <definedName name="dhg" localSheetId="5" hidden="1">{"'Sheet1'!$L$16"}</definedName>
    <definedName name="dhg" localSheetId="7" hidden="1">{"'Sheet1'!$L$16"}</definedName>
    <definedName name="dhg" localSheetId="69" hidden="1">{"'Sheet1'!$L$16"}</definedName>
    <definedName name="dhg" localSheetId="72" hidden="1">{"'Sheet1'!$L$16"}</definedName>
    <definedName name="dhg" hidden="1">{"'Sheet1'!$L$16"}</definedName>
    <definedName name="DSGD" localSheetId="1" hidden="1">{"'Sheet1'!$L$16"}</definedName>
    <definedName name="DSGD" localSheetId="4" hidden="1">{"'Sheet1'!$L$16"}</definedName>
    <definedName name="DSGD" localSheetId="5" hidden="1">{"'Sheet1'!$L$16"}</definedName>
    <definedName name="DSGD" localSheetId="7" hidden="1">{"'Sheet1'!$L$16"}</definedName>
    <definedName name="DSGD" localSheetId="69" hidden="1">{"'Sheet1'!$L$16"}</definedName>
    <definedName name="DSGD" localSheetId="72" hidden="1">{"'Sheet1'!$L$16"}</definedName>
    <definedName name="DSGD" hidden="1">{"'Sheet1'!$L$16"}</definedName>
    <definedName name="DWPRICE" localSheetId="1" hidden="1">[2]Quantity!#REF!</definedName>
    <definedName name="DWPRICE" hidden="1">[2]Quantity!#REF!</definedName>
    <definedName name="fff" localSheetId="1" hidden="1">{"'Sheet1'!$L$16"}</definedName>
    <definedName name="fff" localSheetId="4" hidden="1">{"'Sheet1'!$L$16"}</definedName>
    <definedName name="fff" localSheetId="5" hidden="1">{"'Sheet1'!$L$16"}</definedName>
    <definedName name="fff" localSheetId="7" hidden="1">{"'Sheet1'!$L$16"}</definedName>
    <definedName name="fff" localSheetId="8" hidden="1">{"'Sheet1'!$L$16"}</definedName>
    <definedName name="fff" localSheetId="9" hidden="1">{"'Sheet1'!$L$16"}</definedName>
    <definedName name="fff" localSheetId="10" hidden="1">{"'Sheet1'!$L$16"}</definedName>
    <definedName name="fff" localSheetId="11" hidden="1">{"'Sheet1'!$L$16"}</definedName>
    <definedName name="fff" localSheetId="69" hidden="1">{"'Sheet1'!$L$16"}</definedName>
    <definedName name="fff" localSheetId="72" hidden="1">{"'Sheet1'!$L$16"}</definedName>
    <definedName name="fff" localSheetId="71" hidden="1">{"'Sheet1'!$L$16"}</definedName>
    <definedName name="fff" hidden="1">{"'Sheet1'!$L$16"}</definedName>
    <definedName name="fsdfdsf" localSheetId="1" hidden="1">{"'Sheet1'!$L$16"}</definedName>
    <definedName name="fsdfdsf" localSheetId="4" hidden="1">{"'Sheet1'!$L$16"}</definedName>
    <definedName name="fsdfdsf" localSheetId="5" hidden="1">{"'Sheet1'!$L$16"}</definedName>
    <definedName name="fsdfdsf" localSheetId="7" hidden="1">{"'Sheet1'!$L$16"}</definedName>
    <definedName name="fsdfdsf" localSheetId="69" hidden="1">{"'Sheet1'!$L$16"}</definedName>
    <definedName name="fsdfdsf" localSheetId="72" hidden="1">{"'Sheet1'!$L$16"}</definedName>
    <definedName name="fsdfdsf" hidden="1">{"'Sheet1'!$L$16"}</definedName>
    <definedName name="gcm" localSheetId="1" hidden="1">{"'Sheet1'!$L$16"}</definedName>
    <definedName name="gcm" localSheetId="4" hidden="1">{"'Sheet1'!$L$16"}</definedName>
    <definedName name="gcm" localSheetId="5" hidden="1">{"'Sheet1'!$L$16"}</definedName>
    <definedName name="gcm" localSheetId="7" hidden="1">{"'Sheet1'!$L$16"}</definedName>
    <definedName name="gcm" localSheetId="69" hidden="1">{"'Sheet1'!$L$16"}</definedName>
    <definedName name="gcm" localSheetId="72" hidden="1">{"'Sheet1'!$L$16"}</definedName>
    <definedName name="gcm" hidden="1">{"'Sheet1'!$L$16"}</definedName>
    <definedName name="gdhfgh" localSheetId="1" hidden="1">{"'Sheet1'!$L$16"}</definedName>
    <definedName name="gdhfgh" localSheetId="4" hidden="1">{"'Sheet1'!$L$16"}</definedName>
    <definedName name="gdhfgh" localSheetId="5" hidden="1">{"'Sheet1'!$L$16"}</definedName>
    <definedName name="gdhfgh" localSheetId="7" hidden="1">{"'Sheet1'!$L$16"}</definedName>
    <definedName name="gdhfgh" localSheetId="69" hidden="1">{"'Sheet1'!$L$16"}</definedName>
    <definedName name="gdhfgh" localSheetId="72" hidden="1">{"'Sheet1'!$L$16"}</definedName>
    <definedName name="gdhfgh" hidden="1">{"'Sheet1'!$L$16"}</definedName>
    <definedName name="ggg" localSheetId="1" hidden="1">{"'Sheet1'!$L$16"}</definedName>
    <definedName name="ggg" localSheetId="4" hidden="1">{"'Sheet1'!$L$16"}</definedName>
    <definedName name="ggg" localSheetId="5" hidden="1">{"'Sheet1'!$L$16"}</definedName>
    <definedName name="ggg" localSheetId="7" hidden="1">{"'Sheet1'!$L$16"}</definedName>
    <definedName name="ggg" localSheetId="69" hidden="1">{"'Sheet1'!$L$16"}</definedName>
    <definedName name="ggg" localSheetId="72" hidden="1">{"'Sheet1'!$L$16"}</definedName>
    <definedName name="ggg" hidden="1">{"'Sheet1'!$L$16"}</definedName>
    <definedName name="gsdfg" localSheetId="1" hidden="1">{"'Sheet1'!$L$16"}</definedName>
    <definedName name="gsdfg" localSheetId="4" hidden="1">{"'Sheet1'!$L$16"}</definedName>
    <definedName name="gsdfg" localSheetId="5" hidden="1">{"'Sheet1'!$L$16"}</definedName>
    <definedName name="gsdfg" localSheetId="7" hidden="1">{"'Sheet1'!$L$16"}</definedName>
    <definedName name="gsdfg" localSheetId="69" hidden="1">{"'Sheet1'!$L$16"}</definedName>
    <definedName name="gsdfg" localSheetId="72" hidden="1">{"'Sheet1'!$L$16"}</definedName>
    <definedName name="gsdfg" hidden="1">{"'Sheet1'!$L$16"}</definedName>
    <definedName name="h" localSheetId="1" hidden="1">{"'Sheet1'!$L$16"}</definedName>
    <definedName name="h" localSheetId="2" hidden="1">{"'Sheet1'!$L$16"}</definedName>
    <definedName name="h" localSheetId="4" hidden="1">{"'Sheet1'!$L$16"}</definedName>
    <definedName name="h" localSheetId="5" hidden="1">{"'Sheet1'!$L$16"}</definedName>
    <definedName name="h" localSheetId="6" hidden="1">{"'Sheet1'!$L$16"}</definedName>
    <definedName name="h" localSheetId="7" hidden="1">{"'Sheet1'!$L$16"}</definedName>
    <definedName name="h" localSheetId="8" hidden="1">{"'Sheet1'!$L$16"}</definedName>
    <definedName name="h" localSheetId="9" hidden="1">{"'Sheet1'!$L$16"}</definedName>
    <definedName name="h" localSheetId="10" hidden="1">{"'Sheet1'!$L$16"}</definedName>
    <definedName name="h" localSheetId="11" hidden="1">{"'Sheet1'!$L$16"}</definedName>
    <definedName name="h" localSheetId="69" hidden="1">{"'Sheet1'!$L$16"}</definedName>
    <definedName name="h" localSheetId="72" hidden="1">{"'Sheet1'!$L$16"}</definedName>
    <definedName name="h" localSheetId="70" hidden="1">{"'Sheet1'!$L$16"}</definedName>
    <definedName name="h" localSheetId="71" hidden="1">{"'Sheet1'!$L$16"}</definedName>
    <definedName name="h" hidden="1">{"'Sheet1'!$L$16"}</definedName>
    <definedName name="HCNA" localSheetId="1" hidden="1">{"'Sheet1'!$L$16"}</definedName>
    <definedName name="HCNA" localSheetId="4" hidden="1">{"'Sheet1'!$L$16"}</definedName>
    <definedName name="HCNA" localSheetId="5" hidden="1">{"'Sheet1'!$L$16"}</definedName>
    <definedName name="HCNA" localSheetId="7" hidden="1">{"'Sheet1'!$L$16"}</definedName>
    <definedName name="HCNA" localSheetId="69" hidden="1">{"'Sheet1'!$L$16"}</definedName>
    <definedName name="HCNA" localSheetId="72" hidden="1">{"'Sheet1'!$L$16"}</definedName>
    <definedName name="HCNA" hidden="1">{"'Sheet1'!$L$16"}</definedName>
    <definedName name="hh" localSheetId="4" hidden="1">{"'Sheet1'!$L$16"}</definedName>
    <definedName name="hh" localSheetId="5" hidden="1">{"'Sheet1'!$L$16"}</definedName>
    <definedName name="hh" localSheetId="7" hidden="1">{"'Sheet1'!$L$16"}</definedName>
    <definedName name="hh" localSheetId="8" hidden="1">{"'Sheet1'!$L$16"}</definedName>
    <definedName name="hh" localSheetId="9" hidden="1">{"'Sheet1'!$L$16"}</definedName>
    <definedName name="hh" localSheetId="10" hidden="1">{"'Sheet1'!$L$16"}</definedName>
    <definedName name="hh" localSheetId="11" hidden="1">{"'Sheet1'!$L$16"}</definedName>
    <definedName name="hh" localSheetId="69" hidden="1">{"'Sheet1'!$L$16"}</definedName>
    <definedName name="hh" localSheetId="72" hidden="1">{"'Sheet1'!$L$16"}</definedName>
    <definedName name="hh" localSheetId="71" hidden="1">{"'Sheet1'!$L$16"}</definedName>
    <definedName name="hh" hidden="1">{"'Sheet1'!$L$16"}</definedName>
    <definedName name="htlm" localSheetId="1" hidden="1">{"'Sheet1'!$L$16"}</definedName>
    <definedName name="htlm" localSheetId="4" hidden="1">{"'Sheet1'!$L$16"}</definedName>
    <definedName name="htlm" localSheetId="5" hidden="1">{"'Sheet1'!$L$16"}</definedName>
    <definedName name="htlm" localSheetId="7" hidden="1">{"'Sheet1'!$L$16"}</definedName>
    <definedName name="htlm" localSheetId="69" hidden="1">{"'Sheet1'!$L$16"}</definedName>
    <definedName name="htlm" localSheetId="72" hidden="1">{"'Sheet1'!$L$16"}</definedName>
    <definedName name="htlm" hidden="1">{"'Sheet1'!$L$16"}</definedName>
    <definedName name="HTML_CodePage" hidden="1">950</definedName>
    <definedName name="HTML_Control" localSheetId="1" hidden="1">{"'Sheet1'!$L$16"}</definedName>
    <definedName name="HTML_Control" localSheetId="2" hidden="1">{"'Sheet1'!$L$16"}</definedName>
    <definedName name="HTML_Control" localSheetId="4" hidden="1">{"'Sheet1'!$L$16"}</definedName>
    <definedName name="HTML_Control" localSheetId="5" hidden="1">{"'Sheet1'!$L$16"}</definedName>
    <definedName name="HTML_Control" localSheetId="6" hidden="1">{"'Sheet1'!$L$16"}</definedName>
    <definedName name="HTML_Control" localSheetId="7" hidden="1">{"'Sheet1'!$L$16"}</definedName>
    <definedName name="HTML_Control" localSheetId="8" hidden="1">{"'Sheet1'!$L$16"}</definedName>
    <definedName name="HTML_Control" localSheetId="9" hidden="1">{"'Sheet1'!$L$16"}</definedName>
    <definedName name="HTML_Control" localSheetId="10" hidden="1">{"'Sheet1'!$L$16"}</definedName>
    <definedName name="HTML_Control" localSheetId="11" hidden="1">{"'Sheet1'!$L$16"}</definedName>
    <definedName name="HTML_Control" localSheetId="69" hidden="1">{"'Sheet1'!$L$16"}</definedName>
    <definedName name="HTML_Control" localSheetId="72" hidden="1">{"'Sheet1'!$L$16"}</definedName>
    <definedName name="HTML_Control" localSheetId="70" hidden="1">{"'Sheet1'!$L$16"}</definedName>
    <definedName name="HTML_Control" localSheetId="71"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localSheetId="7" hidden="1">"C:\2689\Q\??\00q3961????PTA3??\MyHTML.htm"</definedName>
    <definedName name="HTML_PathFile" hidden="1">"C:\2689\Q\國內\00q3961台化龍德PTA3建造\MyHTML.htm"</definedName>
    <definedName name="HTML_Title" hidden="1">"00Q3961-SUM"</definedName>
    <definedName name="HTNL" localSheetId="1" hidden="1">{"'Sheet1'!$L$16"}</definedName>
    <definedName name="HTNL" localSheetId="4" hidden="1">{"'Sheet1'!$L$16"}</definedName>
    <definedName name="HTNL" localSheetId="5" hidden="1">{"'Sheet1'!$L$16"}</definedName>
    <definedName name="HTNL" localSheetId="7" hidden="1">{"'Sheet1'!$L$16"}</definedName>
    <definedName name="HTNL" localSheetId="69" hidden="1">{"'Sheet1'!$L$16"}</definedName>
    <definedName name="HTNL" localSheetId="72" hidden="1">{"'Sheet1'!$L$16"}</definedName>
    <definedName name="HTNL" hidden="1">{"'Sheet1'!$L$16"}</definedName>
    <definedName name="hu" localSheetId="1" hidden="1">{"'Sheet1'!$L$16"}</definedName>
    <definedName name="hu" localSheetId="4" hidden="1">{"'Sheet1'!$L$16"}</definedName>
    <definedName name="hu" localSheetId="5" hidden="1">{"'Sheet1'!$L$16"}</definedName>
    <definedName name="hu" localSheetId="7" hidden="1">{"'Sheet1'!$L$16"}</definedName>
    <definedName name="hu" localSheetId="69" hidden="1">{"'Sheet1'!$L$16"}</definedName>
    <definedName name="hu" localSheetId="72" hidden="1">{"'Sheet1'!$L$16"}</definedName>
    <definedName name="hu" hidden="1">{"'Sheet1'!$L$16"}</definedName>
    <definedName name="huy" localSheetId="1" hidden="1">{"'Sheet1'!$L$16"}</definedName>
    <definedName name="huy" localSheetId="2" hidden="1">{"'Sheet1'!$L$16"}</definedName>
    <definedName name="huy" localSheetId="4" hidden="1">{"'Sheet1'!$L$16"}</definedName>
    <definedName name="huy" localSheetId="5" hidden="1">{"'Sheet1'!$L$16"}</definedName>
    <definedName name="huy" localSheetId="6" hidden="1">{"'Sheet1'!$L$16"}</definedName>
    <definedName name="huy" localSheetId="7" hidden="1">{"'Sheet1'!$L$16"}</definedName>
    <definedName name="huy" localSheetId="8" hidden="1">{"'Sheet1'!$L$16"}</definedName>
    <definedName name="huy" localSheetId="9" hidden="1">{"'Sheet1'!$L$16"}</definedName>
    <definedName name="huy" localSheetId="10" hidden="1">{"'Sheet1'!$L$16"}</definedName>
    <definedName name="huy" localSheetId="11" hidden="1">{"'Sheet1'!$L$16"}</definedName>
    <definedName name="huy" localSheetId="69" hidden="1">{"'Sheet1'!$L$16"}</definedName>
    <definedName name="huy" localSheetId="72" hidden="1">{"'Sheet1'!$L$16"}</definedName>
    <definedName name="huy" localSheetId="70" hidden="1">{"'Sheet1'!$L$16"}</definedName>
    <definedName name="huy" localSheetId="71" hidden="1">{"'Sheet1'!$L$16"}</definedName>
    <definedName name="huy" hidden="1">{"'Sheet1'!$L$16"}</definedName>
    <definedName name="KSDA" localSheetId="1" hidden="1">{"'Sheet1'!$L$16"}</definedName>
    <definedName name="KSDA" localSheetId="4" hidden="1">{"'Sheet1'!$L$16"}</definedName>
    <definedName name="KSDA" localSheetId="5" hidden="1">{"'Sheet1'!$L$16"}</definedName>
    <definedName name="KSDA" localSheetId="7" hidden="1">{"'Sheet1'!$L$16"}</definedName>
    <definedName name="KSDA" localSheetId="69" hidden="1">{"'Sheet1'!$L$16"}</definedName>
    <definedName name="KSDA" localSheetId="72" hidden="1">{"'Sheet1'!$L$16"}</definedName>
    <definedName name="KSDA" hidden="1">{"'Sheet1'!$L$16"}</definedName>
    <definedName name="LDVL" localSheetId="1" hidden="1">{"'Sheet1'!$L$16"}</definedName>
    <definedName name="LDVL" localSheetId="4" hidden="1">{"'Sheet1'!$L$16"}</definedName>
    <definedName name="LDVL" localSheetId="5" hidden="1">{"'Sheet1'!$L$16"}</definedName>
    <definedName name="LDVL" localSheetId="7" hidden="1">{"'Sheet1'!$L$16"}</definedName>
    <definedName name="LDVL" localSheetId="69" hidden="1">{"'Sheet1'!$L$16"}</definedName>
    <definedName name="LDVL" localSheetId="72" hidden="1">{"'Sheet1'!$L$16"}</definedName>
    <definedName name="LDVL" hidden="1">{"'Sheet1'!$L$16"}</definedName>
    <definedName name="mo" localSheetId="1" hidden="1">{"'Sheet1'!$L$16"}</definedName>
    <definedName name="mo" localSheetId="4" hidden="1">{"'Sheet1'!$L$16"}</definedName>
    <definedName name="mo" localSheetId="5" hidden="1">{"'Sheet1'!$L$16"}</definedName>
    <definedName name="mo" localSheetId="7" hidden="1">{"'Sheet1'!$L$16"}</definedName>
    <definedName name="mo" localSheetId="69" hidden="1">{"'Sheet1'!$L$16"}</definedName>
    <definedName name="mo" localSheetId="72" hidden="1">{"'Sheet1'!$L$16"}</definedName>
    <definedName name="mo" hidden="1">{"'Sheet1'!$L$16"}</definedName>
    <definedName name="Ne" localSheetId="1" hidden="1">{"'Sheet1'!$L$16"}</definedName>
    <definedName name="Ne" localSheetId="4" hidden="1">{"'Sheet1'!$L$16"}</definedName>
    <definedName name="Ne" localSheetId="5" hidden="1">{"'Sheet1'!$L$16"}</definedName>
    <definedName name="Ne" localSheetId="7" hidden="1">{"'Sheet1'!$L$16"}</definedName>
    <definedName name="Ne" localSheetId="69" hidden="1">{"'Sheet1'!$L$16"}</definedName>
    <definedName name="Ne" localSheetId="72" hidden="1">{"'Sheet1'!$L$16"}</definedName>
    <definedName name="Ne" hidden="1">{"'Sheet1'!$L$16"}</definedName>
    <definedName name="ngu" localSheetId="1" hidden="1">{"'Sheet1'!$L$16"}</definedName>
    <definedName name="ngu" localSheetId="4" hidden="1">{"'Sheet1'!$L$16"}</definedName>
    <definedName name="ngu" localSheetId="5" hidden="1">{"'Sheet1'!$L$16"}</definedName>
    <definedName name="ngu" localSheetId="7" hidden="1">{"'Sheet1'!$L$16"}</definedName>
    <definedName name="ngu" localSheetId="69" hidden="1">{"'Sheet1'!$L$16"}</definedName>
    <definedName name="ngu" localSheetId="72" hidden="1">{"'Sheet1'!$L$16"}</definedName>
    <definedName name="ngu" hidden="1">{"'Sheet1'!$L$16"}</definedName>
    <definedName name="nnn" localSheetId="1" hidden="1">{"'Sheet1'!$L$16"}</definedName>
    <definedName name="nnn" localSheetId="4" hidden="1">{"'Sheet1'!$L$16"}</definedName>
    <definedName name="nnn" localSheetId="5" hidden="1">{"'Sheet1'!$L$16"}</definedName>
    <definedName name="nnn" localSheetId="7" hidden="1">{"'Sheet1'!$L$16"}</definedName>
    <definedName name="nnn" localSheetId="69" hidden="1">{"'Sheet1'!$L$16"}</definedName>
    <definedName name="nnn" localSheetId="72" hidden="1">{"'Sheet1'!$L$16"}</definedName>
    <definedName name="nnn" hidden="1">{"'Sheet1'!$L$16"}</definedName>
    <definedName name="PL" localSheetId="1" hidden="1">{"'Sheet1'!$L$16"}</definedName>
    <definedName name="PL" localSheetId="4" hidden="1">{"'Sheet1'!$L$16"}</definedName>
    <definedName name="PL" localSheetId="5" hidden="1">{"'Sheet1'!$L$16"}</definedName>
    <definedName name="PL" localSheetId="7" hidden="1">{"'Sheet1'!$L$16"}</definedName>
    <definedName name="PL" localSheetId="69" hidden="1">{"'Sheet1'!$L$16"}</definedName>
    <definedName name="PL" localSheetId="72" hidden="1">{"'Sheet1'!$L$16"}</definedName>
    <definedName name="PL" hidden="1">{"'Sheet1'!$L$16"}</definedName>
    <definedName name="PlucBcaoTD" localSheetId="1" hidden="1">{"'Sheet1'!$L$16"}</definedName>
    <definedName name="PlucBcaoTD" localSheetId="4" hidden="1">{"'Sheet1'!$L$16"}</definedName>
    <definedName name="PlucBcaoTD" localSheetId="5" hidden="1">{"'Sheet1'!$L$16"}</definedName>
    <definedName name="PlucBcaoTD" localSheetId="7" hidden="1">{"'Sheet1'!$L$16"}</definedName>
    <definedName name="PlucBcaoTD" localSheetId="69" hidden="1">{"'Sheet1'!$L$16"}</definedName>
    <definedName name="PlucBcaoTD" localSheetId="72" hidden="1">{"'Sheet1'!$L$16"}</definedName>
    <definedName name="PlucBcaoTD" hidden="1">{"'Sheet1'!$L$16"}</definedName>
    <definedName name="_xlnm.Print_Area" localSheetId="0">'01. TH 14 chỉ tiêu 2023'!$A$1:$I$82</definedName>
    <definedName name="_xlnm.Print_Area" localSheetId="67">'07. 15 chỉ tiêu KH 2024'!$A$1:$K$73</definedName>
    <definedName name="_xlnm.Print_Area" localSheetId="1">'1. CT chủ yếu KT,XH,MT'!$A$1:$J$33</definedName>
    <definedName name="_xlnm.Print_Area" localSheetId="74">'10.TPCP-DP'!$A$1:$AD$61</definedName>
    <definedName name="_xlnm.Print_Area" localSheetId="75">'11. TƯV'!$A$1:$I$27</definedName>
    <definedName name="_xlnm.Print_Area" localSheetId="76">'12.No XDCB'!$A$1:$O$27</definedName>
    <definedName name="_xlnm.Print_Area" localSheetId="2">'2. CTTH'!$A$1:$J$28</definedName>
    <definedName name="_xlnm.Print_Area" localSheetId="3">'3. CT NN,CN,DV,XNK'!$A$1:$K$130</definedName>
    <definedName name="_xlnm.Print_Area" localSheetId="4">'3.1 - NN '!$A$1:$S$60</definedName>
    <definedName name="_xlnm.Print_Area" localSheetId="5">'3.2 - CN DV'!$A$1:$S$39</definedName>
    <definedName name="_xlnm.Print_Area" localSheetId="6">'4. XH'!$A$1:$J$127</definedName>
    <definedName name="_xlnm.Print_Area" localSheetId="7">'4.1.SNLDVL'!$A$1:$S$90</definedName>
    <definedName name="_xlnm.Print_Area" localSheetId="8">'4.2.SN daotao'!$A$1:$H$124</definedName>
    <definedName name="_xlnm.Print_Area" localSheetId="9">'4.3.SNGDDT'!$A$1:$S$111</definedName>
    <definedName name="_xlnm.Print_Area" localSheetId="10">'4.4.SNYte-Bsg BHYT'!$A$1:$S$136</definedName>
    <definedName name="_xlnm.Print_Area" localSheetId="11">'4.5.SNVHTTDL'!$A$1:$S$66</definedName>
    <definedName name="_xlnm.Print_Area" localSheetId="69">'6. PTDN '!#REF!</definedName>
    <definedName name="_xlnm.Print_Area" localSheetId="72">'7. CNTT'!$A$1:$T$51</definedName>
    <definedName name="_xlnm.Print_Area" localSheetId="70">'7. FDI'!$A$1:$J$46</definedName>
    <definedName name="_xlnm.Print_Area" localSheetId="71">'8.Cac du an Quy hoach'!$A$1:$J$16</definedName>
    <definedName name="_xlnm.Print_Area" localSheetId="73">'9. Nhom A DP'!$A$1:$AQ$75</definedName>
    <definedName name="_xlnm.Print_Area" localSheetId="66">'Mầm Non'!$A$1:$T$38</definedName>
    <definedName name="_xlnm.Print_Titles" localSheetId="0">'01. TH 14 chỉ tiêu 2023'!$4:$5</definedName>
    <definedName name="_xlnm.Print_Titles" localSheetId="67">'07. 15 chỉ tiêu KH 2024'!$4:$5</definedName>
    <definedName name="_xlnm.Print_Titles" localSheetId="1">'1. CT chủ yếu KT,XH,MT'!$4:$5</definedName>
    <definedName name="_xlnm.Print_Titles" localSheetId="74">'10.TPCP-DP'!$4:$7</definedName>
    <definedName name="_xlnm.Print_Titles" localSheetId="76">'12.No XDCB'!$5:$6</definedName>
    <definedName name="_xlnm.Print_Titles" localSheetId="2">'2. CTTH'!$3:$4</definedName>
    <definedName name="_xlnm.Print_Titles" localSheetId="3">'3. CT NN,CN,DV,XNK'!$3:$4</definedName>
    <definedName name="_xlnm.Print_Titles" localSheetId="4">'3.1 - NN '!$8:$10</definedName>
    <definedName name="_xlnm.Print_Titles" localSheetId="5">'3.2 - CN DV'!$5:$7</definedName>
    <definedName name="_xlnm.Print_Titles" localSheetId="7">'4.1.SNLDVL'!$5:$7</definedName>
    <definedName name="_xlnm.Print_Titles" localSheetId="8">'4.2.SN daotao'!$5:$6</definedName>
    <definedName name="_xlnm.Print_Titles" localSheetId="9">'4.3.SNGDDT'!$5:$6</definedName>
    <definedName name="_xlnm.Print_Titles" localSheetId="10">'4.4.SNYte-Bsg BHYT'!$5:$6</definedName>
    <definedName name="_xlnm.Print_Titles" localSheetId="11">'4.5.SNVHTTDL'!$5:$6</definedName>
    <definedName name="_xlnm.Print_Titles" localSheetId="69">'6. PTDN '!#REF!</definedName>
    <definedName name="_xlnm.Print_Titles" localSheetId="72">'7. CNTT'!$5:$7</definedName>
    <definedName name="_xlnm.Print_Titles" localSheetId="70">'7. FDI'!$7:$8</definedName>
    <definedName name="_xlnm.Print_Titles" localSheetId="71">'8.Cac du an Quy hoach'!$6:$8</definedName>
    <definedName name="_xlnm.Print_Titles" localSheetId="73">'9. Nhom A DP'!$4:$8</definedName>
    <definedName name="_xlnm.Print_Titles" localSheetId="77">'9. TINH HINH THDA'!$5:$6</definedName>
    <definedName name="_xlnm.Print_Titles" localSheetId="66">'Mầm Non'!$4:$5</definedName>
    <definedName name="qa" localSheetId="1" hidden="1">{"'Sheet1'!$L$16"}</definedName>
    <definedName name="qa" localSheetId="4" hidden="1">{"'Sheet1'!$L$16"}</definedName>
    <definedName name="qa" localSheetId="5" hidden="1">{"'Sheet1'!$L$16"}</definedName>
    <definedName name="qa" localSheetId="7" hidden="1">{"'Sheet1'!$L$16"}</definedName>
    <definedName name="qa" localSheetId="69" hidden="1">{"'Sheet1'!$L$16"}</definedName>
    <definedName name="qa" localSheetId="72" hidden="1">{"'Sheet1'!$L$16"}</definedName>
    <definedName name="qa" hidden="1">{"'Sheet1'!$L$16"}</definedName>
    <definedName name="sencount" hidden="1">2</definedName>
    <definedName name="sfsd" localSheetId="1" hidden="1">{"'Sheet1'!$L$16"}</definedName>
    <definedName name="sfsd" localSheetId="4" hidden="1">{"'Sheet1'!$L$16"}</definedName>
    <definedName name="sfsd" localSheetId="5" hidden="1">{"'Sheet1'!$L$16"}</definedName>
    <definedName name="sfsd" localSheetId="7" hidden="1">{"'Sheet1'!$L$16"}</definedName>
    <definedName name="sfsd" localSheetId="69" hidden="1">{"'Sheet1'!$L$16"}</definedName>
    <definedName name="sfsd" localSheetId="72" hidden="1">{"'Sheet1'!$L$16"}</definedName>
    <definedName name="sfsd" hidden="1">{"'Sheet1'!$L$16"}</definedName>
    <definedName name="SNGD" localSheetId="1" hidden="1">{"'Sheet1'!$L$16"}</definedName>
    <definedName name="SNGD" localSheetId="4" hidden="1">{"'Sheet1'!$L$16"}</definedName>
    <definedName name="SNGD" localSheetId="5" hidden="1">{"'Sheet1'!$L$16"}</definedName>
    <definedName name="SNGD" localSheetId="7" hidden="1">{"'Sheet1'!$L$16"}</definedName>
    <definedName name="SNGD" localSheetId="69" hidden="1">{"'Sheet1'!$L$16"}</definedName>
    <definedName name="SNGD" localSheetId="72" hidden="1">{"'Sheet1'!$L$16"}</definedName>
    <definedName name="SNGD" hidden="1">{"'Sheet1'!$L$16"}</definedName>
    <definedName name="ss" localSheetId="1" hidden="1">#REF!</definedName>
    <definedName name="ss" hidden="1">#REF!</definedName>
    <definedName name="Suathang3" localSheetId="1" hidden="1">{"'Sheet1'!$L$16"}</definedName>
    <definedName name="Suathang3" localSheetId="4" hidden="1">{"'Sheet1'!$L$16"}</definedName>
    <definedName name="Suathang3" localSheetId="5" hidden="1">{"'Sheet1'!$L$16"}</definedName>
    <definedName name="Suathang3" localSheetId="7" hidden="1">{"'Sheet1'!$L$16"}</definedName>
    <definedName name="Suathang3" localSheetId="69" hidden="1">{"'Sheet1'!$L$16"}</definedName>
    <definedName name="Suathang3" localSheetId="72" hidden="1">{"'Sheet1'!$L$16"}</definedName>
    <definedName name="Suathang3" hidden="1">{"'Sheet1'!$L$16"}</definedName>
    <definedName name="T.3" localSheetId="1" hidden="1">{"'Sheet1'!$L$16"}</definedName>
    <definedName name="T.3" localSheetId="4" hidden="1">{"'Sheet1'!$L$16"}</definedName>
    <definedName name="T.3" localSheetId="5" hidden="1">{"'Sheet1'!$L$16"}</definedName>
    <definedName name="T.3" localSheetId="7" hidden="1">{"'Sheet1'!$L$16"}</definedName>
    <definedName name="T.3" localSheetId="69" hidden="1">{"'Sheet1'!$L$16"}</definedName>
    <definedName name="T.3" localSheetId="72" hidden="1">{"'Sheet1'!$L$16"}</definedName>
    <definedName name="T.3" hidden="1">{"'Sheet1'!$L$16"}</definedName>
    <definedName name="TatBo" localSheetId="1" hidden="1">{"'Sheet1'!$L$16"}</definedName>
    <definedName name="TatBo" localSheetId="4" hidden="1">{"'Sheet1'!$L$16"}</definedName>
    <definedName name="TatBo" localSheetId="5" hidden="1">{"'Sheet1'!$L$16"}</definedName>
    <definedName name="TatBo" localSheetId="7" hidden="1">{"'Sheet1'!$L$16"}</definedName>
    <definedName name="TatBo" localSheetId="69" hidden="1">{"'Sheet1'!$L$16"}</definedName>
    <definedName name="TatBo" localSheetId="72" hidden="1">{"'Sheet1'!$L$16"}</definedName>
    <definedName name="TatBo" hidden="1">{"'Sheet1'!$L$16"}</definedName>
    <definedName name="TaxTV">10%</definedName>
    <definedName name="TaxXL">5%</definedName>
    <definedName name="TDTT" localSheetId="1" hidden="1">{"'Sheet1'!$L$16"}</definedName>
    <definedName name="TDTT" localSheetId="4" hidden="1">{"'Sheet1'!$L$16"}</definedName>
    <definedName name="TDTT" localSheetId="5" hidden="1">{"'Sheet1'!$L$16"}</definedName>
    <definedName name="TDTT" localSheetId="7" hidden="1">{"'Sheet1'!$L$16"}</definedName>
    <definedName name="TDTT" localSheetId="69" hidden="1">{"'Sheet1'!$L$16"}</definedName>
    <definedName name="TDTT" localSheetId="72" hidden="1">{"'Sheet1'!$L$16"}</definedName>
    <definedName name="TDTT" hidden="1">{"'Sheet1'!$L$16"}</definedName>
    <definedName name="tha" localSheetId="1" hidden="1">{"'Sheet1'!$L$16"}</definedName>
    <definedName name="tha" localSheetId="4" hidden="1">{"'Sheet1'!$L$16"}</definedName>
    <definedName name="tha" localSheetId="5" hidden="1">{"'Sheet1'!$L$16"}</definedName>
    <definedName name="tha" localSheetId="7" hidden="1">{"'Sheet1'!$L$16"}</definedName>
    <definedName name="tha" localSheetId="69" hidden="1">{"'Sheet1'!$L$16"}</definedName>
    <definedName name="tha" localSheetId="72" hidden="1">{"'Sheet1'!$L$16"}</definedName>
    <definedName name="tha" hidden="1">{"'Sheet1'!$L$16"}</definedName>
    <definedName name="Thang1" localSheetId="1" hidden="1">{"'Sheet1'!$L$16"}</definedName>
    <definedName name="Thang1" localSheetId="4" hidden="1">{"'Sheet1'!$L$16"}</definedName>
    <definedName name="Thang1" localSheetId="5" hidden="1">{"'Sheet1'!$L$16"}</definedName>
    <definedName name="Thang1" localSheetId="7" hidden="1">{"'Sheet1'!$L$16"}</definedName>
    <definedName name="Thang1" localSheetId="69" hidden="1">{"'Sheet1'!$L$16"}</definedName>
    <definedName name="Thang1" localSheetId="72" hidden="1">{"'Sheet1'!$L$16"}</definedName>
    <definedName name="Thang1" hidden="1">{"'Sheet1'!$L$16"}</definedName>
    <definedName name="THKL" localSheetId="1" hidden="1">{"'Sheet1'!$L$16"}</definedName>
    <definedName name="THKL" localSheetId="4" hidden="1">{"'Sheet1'!$L$16"}</definedName>
    <definedName name="THKL" localSheetId="5" hidden="1">{"'Sheet1'!$L$16"}</definedName>
    <definedName name="THKL" localSheetId="7" hidden="1">{"'Sheet1'!$L$16"}</definedName>
    <definedName name="THKL" localSheetId="69" hidden="1">{"'Sheet1'!$L$16"}</definedName>
    <definedName name="THKL" localSheetId="72" hidden="1">{"'Sheet1'!$L$16"}</definedName>
    <definedName name="THKL" hidden="1">{"'Sheet1'!$L$16"}</definedName>
    <definedName name="thu" localSheetId="4" hidden="1">{"'Sheet1'!$L$16"}</definedName>
    <definedName name="thu" localSheetId="5" hidden="1">{"'Sheet1'!$L$16"}</definedName>
    <definedName name="thu" localSheetId="7" hidden="1">{"'Sheet1'!$L$16"}</definedName>
    <definedName name="thu" localSheetId="8" hidden="1">{"'Sheet1'!$L$16"}</definedName>
    <definedName name="thu" localSheetId="9" hidden="1">{"'Sheet1'!$L$16"}</definedName>
    <definedName name="thu" localSheetId="10" hidden="1">{"'Sheet1'!$L$16"}</definedName>
    <definedName name="thu" localSheetId="11" hidden="1">{"'Sheet1'!$L$16"}</definedName>
    <definedName name="thu" localSheetId="69" hidden="1">{"'Sheet1'!$L$16"}</definedName>
    <definedName name="thu" localSheetId="72" hidden="1">{"'Sheet1'!$L$16"}</definedName>
    <definedName name="thu" localSheetId="71" hidden="1">{"'Sheet1'!$L$16"}</definedName>
    <definedName name="thu" hidden="1">{"'Sheet1'!$L$16"}</definedName>
    <definedName name="thuy" localSheetId="1" hidden="1">{"'Sheet1'!$L$16"}</definedName>
    <definedName name="thuy" localSheetId="4" hidden="1">{"'Sheet1'!$L$16"}</definedName>
    <definedName name="thuy" localSheetId="5" hidden="1">{"'Sheet1'!$L$16"}</definedName>
    <definedName name="thuy" localSheetId="7" hidden="1">{"'Sheet1'!$L$16"}</definedName>
    <definedName name="thuy" localSheetId="69" hidden="1">{"'Sheet1'!$L$16"}</definedName>
    <definedName name="thuy" localSheetId="72" hidden="1">{"'Sheet1'!$L$16"}</definedName>
    <definedName name="thuy" hidden="1">{"'Sheet1'!$L$16"}</definedName>
    <definedName name="tonghop" localSheetId="1" hidden="1">{"'Sheet1'!$L$16"}</definedName>
    <definedName name="tonghop" localSheetId="4" hidden="1">{"'Sheet1'!$L$16"}</definedName>
    <definedName name="tonghop" localSheetId="5" hidden="1">{"'Sheet1'!$L$16"}</definedName>
    <definedName name="tonghop" localSheetId="7" hidden="1">{"'Sheet1'!$L$16"}</definedName>
    <definedName name="tonghop" localSheetId="69" hidden="1">{"'Sheet1'!$L$16"}</definedName>
    <definedName name="tonghop" localSheetId="72" hidden="1">{"'Sheet1'!$L$16"}</definedName>
    <definedName name="tonghop" hidden="1">{"'Sheet1'!$L$16"}</definedName>
    <definedName name="tuyennhanh" localSheetId="1" hidden="1">{"'Sheet1'!$L$16"}</definedName>
    <definedName name="tuyennhanh" localSheetId="4" hidden="1">{"'Sheet1'!$L$16"}</definedName>
    <definedName name="tuyennhanh" localSheetId="5" hidden="1">{"'Sheet1'!$L$16"}</definedName>
    <definedName name="tuyennhanh" localSheetId="7" hidden="1">{"'Sheet1'!$L$16"}</definedName>
    <definedName name="tuyennhanh" localSheetId="69" hidden="1">{"'Sheet1'!$L$16"}</definedName>
    <definedName name="tuyennhanh" localSheetId="72" hidden="1">{"'Sheet1'!$L$16"}</definedName>
    <definedName name="tuyennhanh" hidden="1">{"'Sheet1'!$L$16"}</definedName>
    <definedName name="v" localSheetId="1" hidden="1">{"'Sheet1'!$L$16"}</definedName>
    <definedName name="v" localSheetId="4" hidden="1">{"'Sheet1'!$L$16"}</definedName>
    <definedName name="v" localSheetId="5" hidden="1">{"'Sheet1'!$L$16"}</definedName>
    <definedName name="v" localSheetId="7" hidden="1">{"'Sheet1'!$L$16"}</definedName>
    <definedName name="v" localSheetId="69" hidden="1">{"'Sheet1'!$L$16"}</definedName>
    <definedName name="v" localSheetId="72" hidden="1">{"'Sheet1'!$L$16"}</definedName>
    <definedName name="v" hidden="1">{"'Sheet1'!$L$16"}</definedName>
    <definedName name="vh" localSheetId="1" hidden="1">{"'Sheet1'!$L$16"}</definedName>
    <definedName name="vh" localSheetId="4" hidden="1">{"'Sheet1'!$L$16"}</definedName>
    <definedName name="vh" localSheetId="5" hidden="1">{"'Sheet1'!$L$16"}</definedName>
    <definedName name="vh" localSheetId="7" hidden="1">{"'Sheet1'!$L$16"}</definedName>
    <definedName name="vh" localSheetId="69" hidden="1">{"'Sheet1'!$L$16"}</definedName>
    <definedName name="vh" localSheetId="72" hidden="1">{"'Sheet1'!$L$16"}</definedName>
    <definedName name="vh" hidden="1">{"'Sheet1'!$L$16"}</definedName>
    <definedName name="VHTT" localSheetId="1" hidden="1">{"'Sheet1'!$L$16"}</definedName>
    <definedName name="VHTT" localSheetId="4" hidden="1">{"'Sheet1'!$L$16"}</definedName>
    <definedName name="VHTT" localSheetId="5" hidden="1">{"'Sheet1'!$L$16"}</definedName>
    <definedName name="VHTT" localSheetId="7" hidden="1">{"'Sheet1'!$L$16"}</definedName>
    <definedName name="VHTT" localSheetId="69" hidden="1">{"'Sheet1'!$L$16"}</definedName>
    <definedName name="VHTT" localSheetId="72" hidden="1">{"'Sheet1'!$L$16"}</definedName>
    <definedName name="VHTT" hidden="1">{"'Sheet1'!$L$16"}</definedName>
    <definedName name="vlct" localSheetId="1" hidden="1">{"'Sheet1'!$L$16"}</definedName>
    <definedName name="vlct" localSheetId="4" hidden="1">{"'Sheet1'!$L$16"}</definedName>
    <definedName name="vlct" localSheetId="5" hidden="1">{"'Sheet1'!$L$16"}</definedName>
    <definedName name="vlct" localSheetId="7" hidden="1">{"'Sheet1'!$L$16"}</definedName>
    <definedName name="vlct" localSheetId="69" hidden="1">{"'Sheet1'!$L$16"}</definedName>
    <definedName name="vlct" localSheetId="72" hidden="1">{"'Sheet1'!$L$16"}</definedName>
    <definedName name="vlct" hidden="1">{"'Sheet1'!$L$16"}</definedName>
    <definedName name="wrn.chi._.tiÆt." localSheetId="1" hidden="1">{#N/A,#N/A,FALSE,"Chi tiÆt"}</definedName>
    <definedName name="wrn.chi._.tiÆt." localSheetId="4" hidden="1">{#N/A,#N/A,FALSE,"Chi tiÆt"}</definedName>
    <definedName name="wrn.chi._.tiÆt." localSheetId="5" hidden="1">{#N/A,#N/A,FALSE,"Chi tiÆt"}</definedName>
    <definedName name="wrn.chi._.tiÆt." localSheetId="7" hidden="1">{#N/A,#N/A,FALSE,"Chi tiÆt"}</definedName>
    <definedName name="wrn.chi._.tiÆt." localSheetId="8" hidden="1">{#N/A,#N/A,FALSE,"Chi tiÆt"}</definedName>
    <definedName name="wrn.chi._.tiÆt." localSheetId="9" hidden="1">{#N/A,#N/A,FALSE,"Chi tiÆt"}</definedName>
    <definedName name="wrn.chi._.tiÆt." localSheetId="10" hidden="1">{#N/A,#N/A,FALSE,"Chi tiÆt"}</definedName>
    <definedName name="wrn.chi._.tiÆt." localSheetId="11" hidden="1">{#N/A,#N/A,FALSE,"Chi tiÆt"}</definedName>
    <definedName name="wrn.chi._.tiÆt." localSheetId="69" hidden="1">{#N/A,#N/A,FALSE,"Chi tiÆt"}</definedName>
    <definedName name="wrn.chi._.tiÆt." localSheetId="72" hidden="1">{#N/A,#N/A,FALSE,"Chi tiÆt"}</definedName>
    <definedName name="wrn.chi._.tiÆt." localSheetId="71" hidden="1">{#N/A,#N/A,FALSE,"Chi tiÆt"}</definedName>
    <definedName name="wrn.chi._.tiÆt." hidden="1">{#N/A,#N/A,FALSE,"Chi tiÆt"}</definedName>
    <definedName name="XNTam" localSheetId="1" hidden="1">{"'Sheet1'!$L$16"}</definedName>
    <definedName name="XNTam" localSheetId="4" hidden="1">{"'Sheet1'!$L$16"}</definedName>
    <definedName name="XNTam" localSheetId="5" hidden="1">{"'Sheet1'!$L$16"}</definedName>
    <definedName name="XNTam" localSheetId="7" hidden="1">{"'Sheet1'!$L$16"}</definedName>
    <definedName name="XNTam" localSheetId="69" hidden="1">{"'Sheet1'!$L$16"}</definedName>
    <definedName name="XNTam" localSheetId="72" hidden="1">{"'Sheet1'!$L$16"}</definedName>
    <definedName name="XNTam" hidden="1">{"'Sheet1'!$L$16"}</definedName>
    <definedName name="xvxcvxc" localSheetId="1" hidden="1">{"'Sheet1'!$L$16"}</definedName>
    <definedName name="xvxcvxc" localSheetId="4" hidden="1">{"'Sheet1'!$L$16"}</definedName>
    <definedName name="xvxcvxc" localSheetId="5" hidden="1">{"'Sheet1'!$L$16"}</definedName>
    <definedName name="xvxcvxc" localSheetId="7" hidden="1">{"'Sheet1'!$L$16"}</definedName>
    <definedName name="xvxcvxc" localSheetId="69" hidden="1">{"'Sheet1'!$L$16"}</definedName>
    <definedName name="xvxcvxc" localSheetId="72" hidden="1">{"'Sheet1'!$L$16"}</definedName>
    <definedName name="xvxcvxc" hidden="1">{"'Sheet1'!$L$16"}</definedName>
    <definedName name="y" localSheetId="1" hidden="1">{"'Sheet1'!$L$16"}</definedName>
    <definedName name="y" localSheetId="4" hidden="1">{"'Sheet1'!$L$16"}</definedName>
    <definedName name="y" localSheetId="5" hidden="1">{"'Sheet1'!$L$16"}</definedName>
    <definedName name="y" localSheetId="7" hidden="1">{"'Sheet1'!$L$16"}</definedName>
    <definedName name="y" localSheetId="69" hidden="1">{"'Sheet1'!$L$16"}</definedName>
    <definedName name="y" localSheetId="72" hidden="1">{"'Sheet1'!$L$16"}</definedName>
    <definedName name="y" hidden="1">{"'Sheet1'!$L$16"}</definedName>
  </definedNames>
  <calcPr calcId="144525"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21" i="78" l="1"/>
  <c r="E24" i="78"/>
  <c r="E6" i="77"/>
  <c r="E7" i="77"/>
  <c r="E8" i="77"/>
  <c r="E14" i="77"/>
  <c r="E15" i="77"/>
  <c r="E18" i="77"/>
  <c r="E20" i="77"/>
  <c r="E21" i="77"/>
  <c r="E22" i="77"/>
  <c r="E23" i="77"/>
  <c r="E24" i="77"/>
  <c r="E25" i="77"/>
  <c r="E26" i="77"/>
  <c r="Q31" i="78" l="1"/>
  <c r="P31" i="78"/>
  <c r="O31" i="78"/>
  <c r="M31" i="78"/>
  <c r="L31" i="78"/>
  <c r="K31" i="78"/>
  <c r="J31" i="78"/>
  <c r="I31" i="78"/>
  <c r="H31" i="78"/>
  <c r="F31" i="78"/>
  <c r="E29" i="78"/>
  <c r="E31" i="78" s="1"/>
  <c r="E16" i="72" l="1"/>
  <c r="E31" i="72"/>
  <c r="E38" i="72" l="1"/>
  <c r="S37" i="72"/>
  <c r="O37" i="72"/>
  <c r="K37" i="72"/>
  <c r="G37" i="72"/>
  <c r="E36" i="72"/>
  <c r="E35" i="72"/>
  <c r="E34" i="72"/>
  <c r="E33" i="72"/>
  <c r="E26" i="72"/>
  <c r="E13" i="72"/>
  <c r="E12" i="72"/>
  <c r="E11" i="72"/>
  <c r="T10" i="72"/>
  <c r="S10" i="72"/>
  <c r="S30" i="72" s="1"/>
  <c r="S32" i="72" s="1"/>
  <c r="R10" i="72"/>
  <c r="Q10" i="72"/>
  <c r="P10" i="72"/>
  <c r="O10" i="72"/>
  <c r="O30" i="72" s="1"/>
  <c r="O32" i="72" s="1"/>
  <c r="N10" i="72"/>
  <c r="M10" i="72"/>
  <c r="L10" i="72"/>
  <c r="K10" i="72"/>
  <c r="K30" i="72" s="1"/>
  <c r="K32" i="72" s="1"/>
  <c r="J10" i="72"/>
  <c r="I10" i="72"/>
  <c r="H10" i="72"/>
  <c r="G10" i="72"/>
  <c r="G30" i="72" s="1"/>
  <c r="G32" i="72" s="1"/>
  <c r="F10" i="72"/>
  <c r="F30" i="72" s="1"/>
  <c r="F32" i="72" s="1"/>
  <c r="E9" i="72"/>
  <c r="E8" i="72"/>
  <c r="E7" i="72"/>
  <c r="T6" i="72"/>
  <c r="S6" i="72"/>
  <c r="R6" i="72"/>
  <c r="Q6" i="72"/>
  <c r="P6" i="72"/>
  <c r="O6" i="72"/>
  <c r="N6" i="72"/>
  <c r="M6" i="72"/>
  <c r="L6" i="72"/>
  <c r="K6" i="72"/>
  <c r="J6" i="72"/>
  <c r="I6" i="72"/>
  <c r="H6" i="72"/>
  <c r="G6" i="72"/>
  <c r="F6" i="72"/>
  <c r="H37" i="72" l="1"/>
  <c r="H30" i="72"/>
  <c r="H32" i="72" s="1"/>
  <c r="J37" i="72"/>
  <c r="J30" i="72"/>
  <c r="J32" i="72" s="1"/>
  <c r="L37" i="72"/>
  <c r="L30" i="72"/>
  <c r="L32" i="72" s="1"/>
  <c r="N37" i="72"/>
  <c r="N30" i="72"/>
  <c r="N32" i="72" s="1"/>
  <c r="P37" i="72"/>
  <c r="P30" i="72"/>
  <c r="P32" i="72" s="1"/>
  <c r="R37" i="72"/>
  <c r="R30" i="72"/>
  <c r="R32" i="72" s="1"/>
  <c r="T37" i="72"/>
  <c r="T30" i="72"/>
  <c r="T32" i="72" s="1"/>
  <c r="I37" i="72"/>
  <c r="I30" i="72"/>
  <c r="I32" i="72" s="1"/>
  <c r="M37" i="72"/>
  <c r="M30" i="72"/>
  <c r="M32" i="72" s="1"/>
  <c r="Q37" i="72"/>
  <c r="Q30" i="72"/>
  <c r="Q32" i="72" s="1"/>
  <c r="E10" i="72"/>
  <c r="F37" i="72"/>
  <c r="E6" i="72"/>
  <c r="U31" i="77"/>
  <c r="T31" i="77"/>
  <c r="Q31" i="77"/>
  <c r="P31" i="77"/>
  <c r="O31" i="77"/>
  <c r="N31" i="77"/>
  <c r="M31" i="77"/>
  <c r="F31" i="77"/>
  <c r="E30" i="77"/>
  <c r="E29" i="77"/>
  <c r="E28" i="77"/>
  <c r="E27" i="77"/>
  <c r="E37" i="72" l="1"/>
  <c r="E30" i="72"/>
  <c r="E32" i="72" s="1"/>
  <c r="E31" i="77"/>
  <c r="A3" i="75" l="1"/>
  <c r="F56" i="75" l="1"/>
  <c r="J56" i="75" s="1"/>
  <c r="F69" i="69"/>
  <c r="G69" i="69" s="1"/>
  <c r="G56" i="75" l="1"/>
  <c r="E61" i="69"/>
  <c r="F61" i="69"/>
  <c r="D61" i="69"/>
  <c r="F60" i="69"/>
  <c r="E60" i="69"/>
  <c r="D60" i="69"/>
  <c r="E33" i="75" l="1"/>
  <c r="J72" i="75" l="1"/>
  <c r="J73" i="75"/>
  <c r="H71" i="75"/>
  <c r="H72" i="75"/>
  <c r="H73" i="75"/>
  <c r="G71" i="75"/>
  <c r="G72" i="75"/>
  <c r="G73" i="75"/>
  <c r="J71" i="75"/>
  <c r="J10" i="75"/>
  <c r="J12" i="75"/>
  <c r="J13" i="75"/>
  <c r="J28" i="75"/>
  <c r="J34" i="75"/>
  <c r="J37" i="75"/>
  <c r="J45" i="75"/>
  <c r="J46" i="75"/>
  <c r="J47" i="75"/>
  <c r="J48" i="75"/>
  <c r="J49" i="75"/>
  <c r="J54" i="75"/>
  <c r="J55" i="75"/>
  <c r="J61" i="75"/>
  <c r="J65" i="75"/>
  <c r="J67" i="75"/>
  <c r="H28" i="75"/>
  <c r="G28" i="75"/>
  <c r="G45" i="75"/>
  <c r="G46" i="75"/>
  <c r="G47" i="75"/>
  <c r="G48" i="75"/>
  <c r="G49" i="75"/>
  <c r="H45" i="75"/>
  <c r="H46" i="75"/>
  <c r="H47" i="75"/>
  <c r="H48" i="75"/>
  <c r="H49" i="75"/>
  <c r="I38" i="75"/>
  <c r="I36" i="75"/>
  <c r="I57" i="75"/>
  <c r="I51" i="75"/>
  <c r="J51" i="75" s="1"/>
  <c r="I31" i="75"/>
  <c r="I30" i="75"/>
  <c r="I29" i="75" l="1"/>
  <c r="I23" i="75" l="1"/>
  <c r="I43" i="75"/>
  <c r="I16" i="75"/>
  <c r="I41" i="75"/>
  <c r="I21" i="75"/>
  <c r="I17" i="75"/>
  <c r="I42" i="75"/>
  <c r="J42" i="75" s="1"/>
  <c r="I25" i="75"/>
  <c r="I40" i="75"/>
  <c r="J40" i="75" s="1"/>
  <c r="I19" i="75"/>
  <c r="I24" i="75" l="1"/>
  <c r="I20" i="75"/>
  <c r="I8" i="75" l="1"/>
  <c r="I9" i="75" l="1"/>
  <c r="F33" i="75"/>
  <c r="J33" i="75" s="1"/>
  <c r="E65" i="75"/>
  <c r="G65" i="75" s="1"/>
  <c r="D65" i="75"/>
  <c r="H65" i="75" s="1"/>
  <c r="G61" i="75"/>
  <c r="H61" i="75"/>
  <c r="G55" i="75"/>
  <c r="G37" i="75"/>
  <c r="H37" i="75"/>
  <c r="G10" i="75"/>
  <c r="H10" i="75"/>
  <c r="F38" i="75" l="1"/>
  <c r="J38" i="75" s="1"/>
  <c r="E38" i="75"/>
  <c r="D38" i="75"/>
  <c r="I62" i="75"/>
  <c r="I52" i="75"/>
  <c r="J52" i="75" s="1"/>
  <c r="G38" i="75" l="1"/>
  <c r="H38" i="75"/>
  <c r="H34" i="75"/>
  <c r="F69" i="75" l="1"/>
  <c r="J69" i="75" s="1"/>
  <c r="D69" i="75"/>
  <c r="H67" i="75"/>
  <c r="D64" i="75"/>
  <c r="F62" i="75"/>
  <c r="J62" i="75" s="1"/>
  <c r="E62" i="75"/>
  <c r="D62" i="75"/>
  <c r="D58" i="75"/>
  <c r="F57" i="75"/>
  <c r="J57" i="75" s="1"/>
  <c r="D57" i="75"/>
  <c r="D56" i="75"/>
  <c r="H56" i="75" s="1"/>
  <c r="H54" i="75"/>
  <c r="G54" i="75"/>
  <c r="G52" i="75"/>
  <c r="D52" i="75"/>
  <c r="H52" i="75" s="1"/>
  <c r="G51" i="75"/>
  <c r="D51" i="75"/>
  <c r="H51" i="75" s="1"/>
  <c r="D33" i="75"/>
  <c r="F43" i="75"/>
  <c r="J43" i="75" s="1"/>
  <c r="E43" i="75"/>
  <c r="D43" i="75"/>
  <c r="H42" i="75"/>
  <c r="G42" i="75"/>
  <c r="F41" i="75"/>
  <c r="J41" i="75" s="1"/>
  <c r="D41" i="75"/>
  <c r="H40" i="75"/>
  <c r="G40" i="75"/>
  <c r="F31" i="75"/>
  <c r="J31" i="75" s="1"/>
  <c r="D31" i="75"/>
  <c r="D25" i="75"/>
  <c r="F24" i="75"/>
  <c r="J24" i="75" s="1"/>
  <c r="D24" i="75"/>
  <c r="F23" i="75"/>
  <c r="J23" i="75" s="1"/>
  <c r="D23" i="75"/>
  <c r="D21" i="75"/>
  <c r="F20" i="75"/>
  <c r="J20" i="75" s="1"/>
  <c r="D20" i="75"/>
  <c r="F19" i="75"/>
  <c r="J19" i="75" s="1"/>
  <c r="D19" i="75"/>
  <c r="F17" i="75"/>
  <c r="J17" i="75" s="1"/>
  <c r="D17" i="75"/>
  <c r="F16" i="75"/>
  <c r="J16" i="75" s="1"/>
  <c r="D16" i="75"/>
  <c r="F15" i="75"/>
  <c r="D15" i="75"/>
  <c r="I15" i="75" s="1"/>
  <c r="J15" i="75" l="1"/>
  <c r="H33" i="75"/>
  <c r="G33" i="75"/>
  <c r="G19" i="75"/>
  <c r="G24" i="75"/>
  <c r="H15" i="75"/>
  <c r="H17" i="75"/>
  <c r="G69" i="75"/>
  <c r="H16" i="75"/>
  <c r="H41" i="75"/>
  <c r="G41" i="75"/>
  <c r="G34" i="75"/>
  <c r="H69" i="75"/>
  <c r="G15" i="75"/>
  <c r="G16" i="75"/>
  <c r="G17" i="75"/>
  <c r="H20" i="75"/>
  <c r="H23" i="75"/>
  <c r="H43" i="75"/>
  <c r="H62" i="75"/>
  <c r="H31" i="75"/>
  <c r="H57" i="75"/>
  <c r="G62" i="75"/>
  <c r="G20" i="75"/>
  <c r="G23" i="75"/>
  <c r="G31" i="75"/>
  <c r="H19" i="75"/>
  <c r="H24" i="75"/>
  <c r="G43" i="75"/>
  <c r="G57" i="75"/>
  <c r="F25" i="75"/>
  <c r="J25" i="75" s="1"/>
  <c r="H25" i="75" l="1"/>
  <c r="G25" i="75"/>
  <c r="F64" i="75" l="1"/>
  <c r="H64" i="75" s="1"/>
  <c r="I64" i="75"/>
  <c r="G64" i="75" l="1"/>
  <c r="J64" i="75"/>
  <c r="F67" i="55"/>
  <c r="F70" i="55"/>
  <c r="F58" i="75" l="1"/>
  <c r="G58" i="75" s="1"/>
  <c r="H58" i="75" l="1"/>
  <c r="D36" i="75" l="1"/>
  <c r="D51" i="69"/>
  <c r="I10" i="52"/>
  <c r="F51" i="69"/>
  <c r="F36" i="75"/>
  <c r="J36" i="75" s="1"/>
  <c r="E51" i="69"/>
  <c r="E36" i="75"/>
  <c r="J122" i="53"/>
  <c r="J78" i="53"/>
  <c r="G36" i="75" l="1"/>
  <c r="H36" i="75"/>
  <c r="E66" i="55" l="1"/>
  <c r="E65" i="55"/>
  <c r="E76" i="53" l="1"/>
  <c r="J88" i="53" l="1"/>
  <c r="J87" i="53"/>
  <c r="I58" i="75" l="1"/>
  <c r="J58" i="75" s="1"/>
  <c r="L11" i="66"/>
  <c r="L12" i="66"/>
  <c r="L10" i="66"/>
  <c r="L31" i="66"/>
  <c r="L32" i="66"/>
  <c r="I31" i="66"/>
  <c r="I32" i="66"/>
  <c r="L30" i="66"/>
  <c r="I30" i="66"/>
  <c r="I11" i="66"/>
  <c r="I12" i="66"/>
  <c r="I10" i="66"/>
  <c r="O56" i="53"/>
  <c r="O54" i="53"/>
  <c r="H28" i="52"/>
  <c r="H27" i="52"/>
  <c r="H26" i="52"/>
  <c r="G26" i="52"/>
  <c r="E48" i="69" l="1"/>
  <c r="K33" i="66" l="1"/>
  <c r="J33" i="66"/>
  <c r="I33" i="66"/>
  <c r="H33" i="66"/>
  <c r="H42" i="66" s="1"/>
  <c r="G33" i="66"/>
  <c r="G42" i="66" s="1"/>
  <c r="N32" i="66"/>
  <c r="M32" i="66"/>
  <c r="N31" i="66"/>
  <c r="M31" i="66"/>
  <c r="N30" i="66"/>
  <c r="M30" i="66"/>
  <c r="G36" i="66" l="1"/>
  <c r="O30" i="66"/>
  <c r="O32" i="66"/>
  <c r="K34" i="66"/>
  <c r="O31" i="66"/>
  <c r="H34" i="66"/>
  <c r="J36" i="66"/>
  <c r="J79" i="53"/>
  <c r="J77" i="53" s="1"/>
  <c r="F77" i="53"/>
  <c r="G77" i="53"/>
  <c r="D77" i="53"/>
  <c r="D30" i="75" l="1"/>
  <c r="F30" i="75"/>
  <c r="J30" i="75" s="1"/>
  <c r="H37" i="66"/>
  <c r="L70" i="55"/>
  <c r="G30" i="75" l="1"/>
  <c r="H30" i="75"/>
  <c r="J69" i="55"/>
  <c r="G69" i="55"/>
  <c r="L69" i="55" s="1"/>
  <c r="N56" i="53"/>
  <c r="T11" i="64"/>
  <c r="T12" i="64"/>
  <c r="T13" i="64"/>
  <c r="T14" i="64"/>
  <c r="T16" i="64"/>
  <c r="T19" i="64"/>
  <c r="T20" i="64"/>
  <c r="T21" i="64"/>
  <c r="T22" i="64"/>
  <c r="T23" i="64"/>
  <c r="T25" i="64"/>
  <c r="T26" i="64"/>
  <c r="T27" i="64"/>
  <c r="T29" i="64"/>
  <c r="T30" i="64"/>
  <c r="T31" i="64"/>
  <c r="T32" i="64"/>
  <c r="T33" i="64"/>
  <c r="T34" i="64"/>
  <c r="T36" i="64"/>
  <c r="T39" i="64"/>
  <c r="T40" i="64"/>
  <c r="T41" i="64"/>
  <c r="T43" i="64"/>
  <c r="T45" i="64"/>
  <c r="T49" i="64"/>
  <c r="S11" i="64"/>
  <c r="S12" i="64"/>
  <c r="S13" i="64"/>
  <c r="S14" i="64"/>
  <c r="S15" i="64"/>
  <c r="S16" i="64"/>
  <c r="S19" i="64"/>
  <c r="S20" i="64"/>
  <c r="S21" i="64"/>
  <c r="S22" i="64"/>
  <c r="S23" i="64"/>
  <c r="S25" i="64"/>
  <c r="S26" i="64"/>
  <c r="S27" i="64"/>
  <c r="S29" i="64"/>
  <c r="S30" i="64"/>
  <c r="S31" i="64"/>
  <c r="S32" i="64"/>
  <c r="S33" i="64"/>
  <c r="S34" i="64"/>
  <c r="S36" i="64"/>
  <c r="S39" i="64"/>
  <c r="S40" i="64"/>
  <c r="S41" i="64"/>
  <c r="S43" i="64"/>
  <c r="S45" i="64"/>
  <c r="K13" i="5"/>
  <c r="K14" i="5"/>
  <c r="K15" i="5"/>
  <c r="K17" i="5"/>
  <c r="I13" i="5"/>
  <c r="I14" i="5"/>
  <c r="I15" i="5"/>
  <c r="I17" i="5"/>
  <c r="H13" i="5"/>
  <c r="H14" i="5"/>
  <c r="H15" i="5"/>
  <c r="H17" i="5"/>
  <c r="J112" i="55"/>
  <c r="H112" i="55"/>
  <c r="G112" i="55"/>
  <c r="J105" i="55"/>
  <c r="J106" i="55"/>
  <c r="J107" i="55"/>
  <c r="J108" i="55"/>
  <c r="J109" i="55"/>
  <c r="J110" i="55"/>
  <c r="H105" i="55"/>
  <c r="H106" i="55"/>
  <c r="H107" i="55"/>
  <c r="H108" i="55"/>
  <c r="H109" i="55"/>
  <c r="H110" i="55"/>
  <c r="H111" i="55"/>
  <c r="G105" i="55"/>
  <c r="G106" i="55"/>
  <c r="G107" i="55"/>
  <c r="G108" i="55"/>
  <c r="G109" i="55"/>
  <c r="G110" i="55"/>
  <c r="J87" i="55"/>
  <c r="H87" i="55"/>
  <c r="G87" i="55"/>
  <c r="J76" i="55"/>
  <c r="H76" i="55"/>
  <c r="G76" i="55"/>
  <c r="J72" i="55"/>
  <c r="J73" i="55"/>
  <c r="J74" i="55"/>
  <c r="H72" i="55"/>
  <c r="H73" i="55"/>
  <c r="H74" i="55"/>
  <c r="G74" i="55"/>
  <c r="G72" i="55"/>
  <c r="G73" i="55"/>
  <c r="J70" i="55"/>
  <c r="H70" i="55"/>
  <c r="G70" i="55"/>
  <c r="J67" i="55"/>
  <c r="H67" i="55"/>
  <c r="G67" i="55"/>
  <c r="J61" i="55"/>
  <c r="H61" i="55"/>
  <c r="G61" i="55"/>
  <c r="J59" i="55"/>
  <c r="H59" i="55"/>
  <c r="G59" i="55"/>
  <c r="J55" i="55"/>
  <c r="J56" i="55"/>
  <c r="H55" i="55"/>
  <c r="H56" i="55"/>
  <c r="G55" i="55"/>
  <c r="G56" i="55"/>
  <c r="J52" i="55"/>
  <c r="H52" i="55"/>
  <c r="G52" i="55"/>
  <c r="J49" i="55"/>
  <c r="H49" i="55"/>
  <c r="G49" i="55"/>
  <c r="J47" i="55"/>
  <c r="H47" i="55"/>
  <c r="G47" i="55"/>
  <c r="J39" i="55"/>
  <c r="H39" i="55"/>
  <c r="G39" i="55"/>
  <c r="J34" i="55"/>
  <c r="H34" i="55"/>
  <c r="G34" i="55"/>
  <c r="J33" i="55"/>
  <c r="H33" i="55"/>
  <c r="G33" i="55"/>
  <c r="J31" i="55"/>
  <c r="H31" i="55"/>
  <c r="G31" i="55"/>
  <c r="J22" i="55"/>
  <c r="J23" i="55"/>
  <c r="H22" i="55"/>
  <c r="H23" i="55"/>
  <c r="G22" i="55"/>
  <c r="G23" i="55"/>
  <c r="J19" i="55"/>
  <c r="H19" i="55"/>
  <c r="G19" i="55"/>
  <c r="J16" i="55"/>
  <c r="G16" i="55"/>
  <c r="J10" i="55"/>
  <c r="J11" i="55"/>
  <c r="H11" i="55"/>
  <c r="G10" i="55"/>
  <c r="G11" i="55"/>
  <c r="K81" i="53"/>
  <c r="I81" i="53"/>
  <c r="H81" i="53"/>
  <c r="J8" i="52"/>
  <c r="J9" i="52"/>
  <c r="J10" i="52"/>
  <c r="J7" i="52"/>
  <c r="G8" i="52"/>
  <c r="G9" i="52"/>
  <c r="G10" i="52"/>
  <c r="G7" i="52"/>
  <c r="J8" i="51"/>
  <c r="J9" i="51"/>
  <c r="J10" i="51"/>
  <c r="J11" i="51"/>
  <c r="J13" i="51"/>
  <c r="J14" i="51"/>
  <c r="J15" i="51"/>
  <c r="J17" i="51"/>
  <c r="J20" i="51"/>
  <c r="J22" i="51"/>
  <c r="J23" i="51"/>
  <c r="J25" i="51"/>
  <c r="J27" i="51"/>
  <c r="J29" i="51"/>
  <c r="J30" i="51"/>
  <c r="J31" i="51"/>
  <c r="J32" i="51"/>
  <c r="H27" i="51"/>
  <c r="H29" i="51"/>
  <c r="H30" i="51"/>
  <c r="H31" i="51"/>
  <c r="H32" i="51"/>
  <c r="G27" i="51"/>
  <c r="G29" i="51"/>
  <c r="G30" i="51"/>
  <c r="G31" i="51"/>
  <c r="G32" i="51"/>
  <c r="H20" i="51"/>
  <c r="H22" i="51"/>
  <c r="H23" i="51"/>
  <c r="H25" i="51"/>
  <c r="G22" i="51"/>
  <c r="G23" i="51"/>
  <c r="G25" i="51"/>
  <c r="G20" i="51"/>
  <c r="H13" i="51"/>
  <c r="H14" i="51"/>
  <c r="H15" i="51"/>
  <c r="H17" i="51"/>
  <c r="G13" i="51"/>
  <c r="G14" i="51"/>
  <c r="G15" i="51"/>
  <c r="G17" i="51"/>
  <c r="H75" i="69"/>
  <c r="H78" i="69"/>
  <c r="H54" i="69"/>
  <c r="H55" i="69"/>
  <c r="H56" i="69"/>
  <c r="H57" i="69"/>
  <c r="H58" i="69"/>
  <c r="H59" i="69"/>
  <c r="H60" i="69"/>
  <c r="H61" i="69"/>
  <c r="G78" i="69"/>
  <c r="G54" i="69"/>
  <c r="G55" i="69"/>
  <c r="G56" i="69"/>
  <c r="G57" i="69"/>
  <c r="G58" i="69"/>
  <c r="G59" i="69"/>
  <c r="G60" i="69"/>
  <c r="G61" i="69"/>
  <c r="G64" i="69"/>
  <c r="G65" i="69"/>
  <c r="G66" i="69"/>
  <c r="K79" i="53"/>
  <c r="I79" i="53"/>
  <c r="H79" i="53"/>
  <c r="K78" i="53"/>
  <c r="I78" i="53"/>
  <c r="H78" i="53"/>
  <c r="H77" i="53"/>
  <c r="E77" i="53"/>
  <c r="I56" i="53"/>
  <c r="H56" i="53"/>
  <c r="J55" i="53"/>
  <c r="E55" i="53"/>
  <c r="F55" i="53"/>
  <c r="G55" i="53"/>
  <c r="D55" i="53"/>
  <c r="I55" i="53" l="1"/>
  <c r="O55" i="53"/>
  <c r="N55" i="53"/>
  <c r="H55" i="53"/>
  <c r="K77" i="53"/>
  <c r="I77" i="53"/>
  <c r="I54" i="53"/>
  <c r="H54" i="53"/>
  <c r="F62" i="69"/>
  <c r="G62" i="69" s="1"/>
  <c r="J69" i="53" l="1"/>
  <c r="N82" i="53"/>
  <c r="D82" i="53"/>
  <c r="E82" i="53"/>
  <c r="F82" i="53"/>
  <c r="G82" i="53"/>
  <c r="G38" i="53" l="1"/>
  <c r="J38" i="53" s="1"/>
  <c r="D14" i="53"/>
  <c r="F63" i="55" l="1"/>
  <c r="E63" i="55"/>
  <c r="D63" i="55"/>
  <c r="I63" i="55"/>
  <c r="K11" i="51"/>
  <c r="H45" i="69"/>
  <c r="G45" i="69"/>
  <c r="G21" i="52"/>
  <c r="J21" i="52"/>
  <c r="J26" i="52"/>
  <c r="J27" i="52"/>
  <c r="J28" i="52"/>
  <c r="H47" i="69"/>
  <c r="G47" i="69"/>
  <c r="F53" i="69"/>
  <c r="F48" i="69"/>
  <c r="G48" i="69" s="1"/>
  <c r="F46" i="69"/>
  <c r="G46" i="69" s="1"/>
  <c r="F43" i="69"/>
  <c r="F38" i="69"/>
  <c r="F37" i="69"/>
  <c r="G37" i="69" s="1"/>
  <c r="F34" i="69"/>
  <c r="G34" i="69" s="1"/>
  <c r="F33" i="69"/>
  <c r="F31" i="69"/>
  <c r="F29" i="69"/>
  <c r="F27" i="69"/>
  <c r="F26" i="69"/>
  <c r="G26" i="69" s="1"/>
  <c r="F25" i="69"/>
  <c r="F21" i="69"/>
  <c r="G21" i="69" s="1"/>
  <c r="F17" i="69"/>
  <c r="F14" i="69"/>
  <c r="G14" i="69" s="1"/>
  <c r="F11" i="69"/>
  <c r="F77" i="69"/>
  <c r="D77" i="69"/>
  <c r="E73" i="69"/>
  <c r="D73" i="69"/>
  <c r="F72" i="69"/>
  <c r="E72" i="69"/>
  <c r="D72" i="69"/>
  <c r="F70" i="69"/>
  <c r="F71" i="69"/>
  <c r="E69" i="55"/>
  <c r="H69" i="55" s="1"/>
  <c r="D71" i="69"/>
  <c r="D70" i="69"/>
  <c r="D69" i="69"/>
  <c r="H66" i="69"/>
  <c r="D65" i="69"/>
  <c r="H65" i="69" s="1"/>
  <c r="D64" i="69"/>
  <c r="H64" i="69" s="1"/>
  <c r="D49" i="69"/>
  <c r="D48" i="69"/>
  <c r="D46" i="69"/>
  <c r="D43" i="69"/>
  <c r="D42" i="69"/>
  <c r="D39" i="69"/>
  <c r="D38" i="69"/>
  <c r="D37" i="69"/>
  <c r="D35" i="69"/>
  <c r="D34" i="69"/>
  <c r="D33" i="69"/>
  <c r="D29" i="69"/>
  <c r="D28" i="69" s="1"/>
  <c r="D27" i="69"/>
  <c r="D26" i="69"/>
  <c r="D25" i="69"/>
  <c r="D21" i="69"/>
  <c r="D20" i="69"/>
  <c r="D18" i="69"/>
  <c r="D17" i="69"/>
  <c r="D15" i="69"/>
  <c r="D14" i="69"/>
  <c r="D12" i="69"/>
  <c r="D11" i="69"/>
  <c r="H68" i="69"/>
  <c r="G68" i="69"/>
  <c r="H62" i="69"/>
  <c r="N11" i="66"/>
  <c r="N12" i="66"/>
  <c r="N10" i="66"/>
  <c r="M11" i="66"/>
  <c r="M12" i="66"/>
  <c r="M10" i="66"/>
  <c r="H13" i="66"/>
  <c r="H23" i="66" s="1"/>
  <c r="I13" i="66"/>
  <c r="J13" i="66"/>
  <c r="K13" i="66"/>
  <c r="G13" i="66"/>
  <c r="G23" i="66" s="1"/>
  <c r="H69" i="69" l="1"/>
  <c r="G51" i="69"/>
  <c r="G29" i="69"/>
  <c r="H43" i="69"/>
  <c r="G43" i="69"/>
  <c r="H63" i="55"/>
  <c r="J63" i="55"/>
  <c r="G63" i="55"/>
  <c r="G53" i="69"/>
  <c r="H53" i="69"/>
  <c r="H70" i="69"/>
  <c r="G70" i="69"/>
  <c r="H77" i="69"/>
  <c r="G77" i="69"/>
  <c r="H71" i="69"/>
  <c r="G71" i="69"/>
  <c r="H73" i="69"/>
  <c r="G73" i="69"/>
  <c r="J16" i="66"/>
  <c r="H72" i="69"/>
  <c r="G72" i="69"/>
  <c r="G31" i="69"/>
  <c r="F30" i="69"/>
  <c r="G30" i="69" s="1"/>
  <c r="H46" i="69"/>
  <c r="G16" i="66"/>
  <c r="H27" i="69"/>
  <c r="K14" i="66"/>
  <c r="H21" i="69"/>
  <c r="H37" i="69"/>
  <c r="H17" i="69"/>
  <c r="H11" i="69"/>
  <c r="H25" i="69"/>
  <c r="G49" i="69"/>
  <c r="O11" i="66"/>
  <c r="O10" i="66"/>
  <c r="O12" i="66"/>
  <c r="G11" i="69"/>
  <c r="F28" i="69"/>
  <c r="G28" i="69" s="1"/>
  <c r="H49" i="69"/>
  <c r="H29" i="69"/>
  <c r="H38" i="69"/>
  <c r="H33" i="69"/>
  <c r="H34" i="69"/>
  <c r="H51" i="69"/>
  <c r="H14" i="69"/>
  <c r="H26" i="69"/>
  <c r="H14" i="66"/>
  <c r="G38" i="69"/>
  <c r="H48" i="69"/>
  <c r="G27" i="69"/>
  <c r="G25" i="69"/>
  <c r="G17" i="69"/>
  <c r="G33" i="69"/>
  <c r="F39" i="69"/>
  <c r="H17" i="66" l="1"/>
  <c r="H28" i="69"/>
  <c r="G39" i="69"/>
  <c r="H39" i="69"/>
  <c r="N96" i="53" l="1"/>
  <c r="J51" i="53"/>
  <c r="J95" i="53" l="1"/>
  <c r="E95" i="53"/>
  <c r="I95" i="53" s="1"/>
  <c r="F95" i="53"/>
  <c r="D95" i="53"/>
  <c r="H95" i="53" s="1"/>
  <c r="G42" i="53"/>
  <c r="H50" i="69" l="1"/>
  <c r="E19" i="51"/>
  <c r="F19" i="51"/>
  <c r="J19" i="51" s="1"/>
  <c r="D19" i="51"/>
  <c r="I18" i="51"/>
  <c r="F18" i="51"/>
  <c r="E18" i="51"/>
  <c r="D18" i="51"/>
  <c r="J18" i="51" l="1"/>
  <c r="G50" i="69"/>
  <c r="T10" i="64"/>
  <c r="S10" i="64"/>
  <c r="J93" i="53" l="1"/>
  <c r="J92" i="53"/>
  <c r="J86" i="53"/>
  <c r="J85" i="53"/>
  <c r="J84" i="53"/>
  <c r="J83" i="53"/>
  <c r="J76" i="53"/>
  <c r="J17" i="53"/>
  <c r="K91" i="53"/>
  <c r="L91" i="53"/>
  <c r="N87" i="53" l="1"/>
  <c r="N85" i="53"/>
  <c r="N86" i="53"/>
  <c r="N84" i="53"/>
  <c r="P83" i="53"/>
  <c r="O83" i="53"/>
  <c r="N83" i="53"/>
  <c r="P85" i="53" l="1"/>
  <c r="P84" i="53"/>
  <c r="M108" i="53" l="1"/>
  <c r="M109" i="53"/>
  <c r="M110" i="53"/>
  <c r="M111" i="53"/>
  <c r="M112" i="53"/>
  <c r="M113" i="53"/>
  <c r="M114" i="53"/>
  <c r="M115" i="53"/>
  <c r="M116" i="53"/>
  <c r="M117" i="53"/>
  <c r="M118" i="53"/>
  <c r="M119" i="53"/>
  <c r="M120" i="53"/>
  <c r="M121" i="53"/>
  <c r="M122" i="53"/>
  <c r="M123" i="53"/>
  <c r="M128" i="53"/>
  <c r="M129" i="53"/>
  <c r="M130" i="53"/>
  <c r="M67" i="53"/>
  <c r="M68" i="53"/>
  <c r="M70" i="53"/>
  <c r="M71" i="53"/>
  <c r="M72" i="53"/>
  <c r="M74" i="53"/>
  <c r="M75" i="53"/>
  <c r="M76" i="53"/>
  <c r="M79" i="53"/>
  <c r="M80" i="53"/>
  <c r="M81" i="53"/>
  <c r="M82" i="53"/>
  <c r="M83" i="53"/>
  <c r="M84" i="53"/>
  <c r="M85" i="53"/>
  <c r="M86" i="53"/>
  <c r="M87" i="53"/>
  <c r="M88" i="53"/>
  <c r="M89" i="53"/>
  <c r="M90" i="53"/>
  <c r="M91" i="53"/>
  <c r="M92" i="53"/>
  <c r="M93" i="53"/>
  <c r="M94" i="53"/>
  <c r="M96" i="53"/>
  <c r="M97" i="53"/>
  <c r="M98" i="53"/>
  <c r="M99" i="53"/>
  <c r="M100" i="53"/>
  <c r="M101" i="53"/>
  <c r="M102" i="53"/>
  <c r="M103" i="53"/>
  <c r="M104" i="53"/>
  <c r="M105" i="53"/>
  <c r="M106" i="53"/>
  <c r="M107" i="53"/>
  <c r="M25" i="53"/>
  <c r="M26" i="53"/>
  <c r="M27" i="53"/>
  <c r="M28" i="53"/>
  <c r="M29" i="53"/>
  <c r="M30" i="53"/>
  <c r="M31" i="53"/>
  <c r="M32" i="53"/>
  <c r="M33" i="53"/>
  <c r="M34" i="53"/>
  <c r="M35" i="53"/>
  <c r="M36" i="53"/>
  <c r="M37" i="53"/>
  <c r="M38" i="53"/>
  <c r="M39" i="53"/>
  <c r="M40" i="53"/>
  <c r="M41" i="53"/>
  <c r="M42" i="53"/>
  <c r="M43" i="53"/>
  <c r="M44" i="53"/>
  <c r="M45" i="53"/>
  <c r="M46" i="53"/>
  <c r="M47" i="53"/>
  <c r="M49" i="53"/>
  <c r="M50" i="53"/>
  <c r="M51" i="53"/>
  <c r="M53" i="53"/>
  <c r="M54" i="53"/>
  <c r="M55" i="53"/>
  <c r="M57" i="53"/>
  <c r="M58" i="53"/>
  <c r="M59" i="53"/>
  <c r="M61" i="53"/>
  <c r="M62" i="53"/>
  <c r="M63" i="53"/>
  <c r="M64" i="53"/>
  <c r="M65" i="53"/>
  <c r="M12" i="53"/>
  <c r="M13" i="53"/>
  <c r="M16" i="53"/>
  <c r="M17" i="53"/>
  <c r="M19" i="53"/>
  <c r="M20" i="53"/>
  <c r="M24" i="53"/>
  <c r="K9" i="54" l="1"/>
  <c r="K10" i="54"/>
  <c r="K11" i="54"/>
  <c r="K12" i="54"/>
  <c r="K13" i="54"/>
  <c r="K14" i="54"/>
  <c r="K15" i="54"/>
  <c r="K16" i="54"/>
  <c r="K7" i="54"/>
  <c r="I9" i="54"/>
  <c r="I10" i="54"/>
  <c r="I11" i="54"/>
  <c r="I12" i="54"/>
  <c r="I13" i="54"/>
  <c r="I14" i="54"/>
  <c r="I15" i="54"/>
  <c r="I16" i="54"/>
  <c r="I7" i="54"/>
  <c r="H9" i="54"/>
  <c r="H10" i="54"/>
  <c r="H11" i="54"/>
  <c r="H12" i="54"/>
  <c r="H13" i="54"/>
  <c r="H14" i="54"/>
  <c r="H15" i="54"/>
  <c r="H16" i="54"/>
  <c r="H7" i="54"/>
  <c r="J8" i="55" l="1"/>
  <c r="J9" i="55"/>
  <c r="J14" i="55"/>
  <c r="J15" i="55"/>
  <c r="J17" i="55"/>
  <c r="J20" i="55"/>
  <c r="J21" i="55"/>
  <c r="J24" i="55"/>
  <c r="J25" i="55"/>
  <c r="J28" i="55"/>
  <c r="J30" i="55"/>
  <c r="J32" i="55"/>
  <c r="J35" i="55"/>
  <c r="J36" i="55"/>
  <c r="J37" i="55"/>
  <c r="J38" i="55"/>
  <c r="J41" i="55"/>
  <c r="J43" i="55"/>
  <c r="J44" i="55"/>
  <c r="J45" i="55"/>
  <c r="J46" i="55"/>
  <c r="J48" i="55"/>
  <c r="J51" i="55"/>
  <c r="J60" i="55"/>
  <c r="J62" i="55"/>
  <c r="J65" i="55"/>
  <c r="J66" i="55"/>
  <c r="J75" i="55"/>
  <c r="J79" i="55"/>
  <c r="J90" i="55"/>
  <c r="J91" i="55"/>
  <c r="J92" i="55"/>
  <c r="J93" i="55"/>
  <c r="J94" i="55"/>
  <c r="J95" i="55"/>
  <c r="J96" i="55"/>
  <c r="J97" i="55"/>
  <c r="J100" i="55"/>
  <c r="J101" i="55"/>
  <c r="J102" i="55"/>
  <c r="J103" i="55"/>
  <c r="J111" i="55"/>
  <c r="J113" i="55"/>
  <c r="J114" i="55"/>
  <c r="J116" i="55"/>
  <c r="J119" i="55"/>
  <c r="J120" i="55"/>
  <c r="H8" i="55"/>
  <c r="H9" i="55"/>
  <c r="H14" i="55"/>
  <c r="H15" i="55"/>
  <c r="H17" i="55"/>
  <c r="H20" i="55"/>
  <c r="H21" i="55"/>
  <c r="H24" i="55"/>
  <c r="H25" i="55"/>
  <c r="H28" i="55"/>
  <c r="H30" i="55"/>
  <c r="H32" i="55"/>
  <c r="H35" i="55"/>
  <c r="H36" i="55"/>
  <c r="H37" i="55"/>
  <c r="H38" i="55"/>
  <c r="H41" i="55"/>
  <c r="H43" i="55"/>
  <c r="H44" i="55"/>
  <c r="H45" i="55"/>
  <c r="H46" i="55"/>
  <c r="H48" i="55"/>
  <c r="H51" i="55"/>
  <c r="H60" i="55"/>
  <c r="H62" i="55"/>
  <c r="H65" i="55"/>
  <c r="H66" i="55"/>
  <c r="H75" i="55"/>
  <c r="H79" i="55"/>
  <c r="H90" i="55"/>
  <c r="H91" i="55"/>
  <c r="H92" i="55"/>
  <c r="H93" i="55"/>
  <c r="H94" i="55"/>
  <c r="H95" i="55"/>
  <c r="H96" i="55"/>
  <c r="H97" i="55"/>
  <c r="H100" i="55"/>
  <c r="H101" i="55"/>
  <c r="H102" i="55"/>
  <c r="H103" i="55"/>
  <c r="H113" i="55"/>
  <c r="H114" i="55"/>
  <c r="H116" i="55"/>
  <c r="H119" i="55"/>
  <c r="H120" i="55"/>
  <c r="H7" i="55"/>
  <c r="G8" i="55"/>
  <c r="G9" i="55"/>
  <c r="G14" i="55"/>
  <c r="G15" i="55"/>
  <c r="G17" i="55"/>
  <c r="G21" i="55"/>
  <c r="G24" i="55"/>
  <c r="G25" i="55"/>
  <c r="G28" i="55"/>
  <c r="G30" i="55"/>
  <c r="G32" i="55"/>
  <c r="G35" i="55"/>
  <c r="G36" i="55"/>
  <c r="G37" i="55"/>
  <c r="G38" i="55"/>
  <c r="G41" i="55"/>
  <c r="G43" i="55"/>
  <c r="G44" i="55"/>
  <c r="G45" i="55"/>
  <c r="G46" i="55"/>
  <c r="G48" i="55"/>
  <c r="G51" i="55"/>
  <c r="G60" i="55"/>
  <c r="G62" i="55"/>
  <c r="G65" i="55"/>
  <c r="G66" i="55"/>
  <c r="G75" i="55"/>
  <c r="G77" i="55"/>
  <c r="G79" i="55"/>
  <c r="G90" i="55"/>
  <c r="G91" i="55"/>
  <c r="G92" i="55"/>
  <c r="G93" i="55"/>
  <c r="G94" i="55"/>
  <c r="G95" i="55"/>
  <c r="G96" i="55"/>
  <c r="G97" i="55"/>
  <c r="G100" i="55"/>
  <c r="G101" i="55"/>
  <c r="G102" i="55"/>
  <c r="G103" i="55"/>
  <c r="G111" i="55"/>
  <c r="G113" i="55"/>
  <c r="G114" i="55"/>
  <c r="G116" i="55"/>
  <c r="G119" i="55"/>
  <c r="G120" i="55"/>
  <c r="G7" i="55"/>
  <c r="G19" i="51"/>
  <c r="G18" i="51"/>
  <c r="M95" i="53"/>
  <c r="K7" i="53"/>
  <c r="K13" i="53"/>
  <c r="K16" i="53"/>
  <c r="K17" i="53"/>
  <c r="K19" i="53"/>
  <c r="K24" i="53"/>
  <c r="K28" i="53"/>
  <c r="K29" i="53"/>
  <c r="K39" i="53"/>
  <c r="K43" i="53"/>
  <c r="K46" i="53"/>
  <c r="K47" i="53"/>
  <c r="K50" i="53"/>
  <c r="K51" i="53"/>
  <c r="K54" i="53"/>
  <c r="K55" i="53"/>
  <c r="K58" i="53"/>
  <c r="K59" i="53"/>
  <c r="K65" i="53"/>
  <c r="K68" i="53"/>
  <c r="K75" i="53"/>
  <c r="K76" i="53"/>
  <c r="K83" i="53"/>
  <c r="K84" i="53"/>
  <c r="K85" i="53"/>
  <c r="K86" i="53"/>
  <c r="K87" i="53"/>
  <c r="K88" i="53"/>
  <c r="K90" i="53"/>
  <c r="K93" i="53"/>
  <c r="K96" i="53"/>
  <c r="K102" i="53"/>
  <c r="K104" i="53"/>
  <c r="K105" i="53"/>
  <c r="K107" i="53"/>
  <c r="K108" i="53"/>
  <c r="K116" i="53"/>
  <c r="K117" i="53"/>
  <c r="K118" i="53"/>
  <c r="K119" i="53"/>
  <c r="K120" i="53"/>
  <c r="K129" i="53"/>
  <c r="K130" i="53"/>
  <c r="I13" i="53"/>
  <c r="I16" i="53"/>
  <c r="I17" i="53"/>
  <c r="I19" i="53"/>
  <c r="I20" i="53"/>
  <c r="I24" i="53"/>
  <c r="I28" i="53"/>
  <c r="I29" i="53"/>
  <c r="I30" i="53"/>
  <c r="I32" i="53"/>
  <c r="I39" i="53"/>
  <c r="I42" i="53"/>
  <c r="I43" i="53"/>
  <c r="I46" i="53"/>
  <c r="I47" i="53"/>
  <c r="I50" i="53"/>
  <c r="I51" i="53"/>
  <c r="I58" i="53"/>
  <c r="I59" i="53"/>
  <c r="I63" i="53"/>
  <c r="I64" i="53"/>
  <c r="I65" i="53"/>
  <c r="I68" i="53"/>
  <c r="I71" i="53"/>
  <c r="I72" i="53"/>
  <c r="I74" i="53"/>
  <c r="I75" i="53"/>
  <c r="I76" i="53"/>
  <c r="I83" i="53"/>
  <c r="I84" i="53"/>
  <c r="I85" i="53"/>
  <c r="I86" i="53"/>
  <c r="I87" i="53"/>
  <c r="I88" i="53"/>
  <c r="I90" i="53"/>
  <c r="I92" i="53"/>
  <c r="I93" i="53"/>
  <c r="I96" i="53"/>
  <c r="I102" i="53"/>
  <c r="I104" i="53"/>
  <c r="I105" i="53"/>
  <c r="I107" i="53"/>
  <c r="I108" i="53"/>
  <c r="I116" i="53"/>
  <c r="I117" i="53"/>
  <c r="I118" i="53"/>
  <c r="I119" i="53"/>
  <c r="I120" i="53"/>
  <c r="I122" i="53"/>
  <c r="I129" i="53"/>
  <c r="I130" i="53"/>
  <c r="H7" i="53"/>
  <c r="H13" i="53"/>
  <c r="H16" i="53"/>
  <c r="H17" i="53"/>
  <c r="H19" i="53"/>
  <c r="H20" i="53"/>
  <c r="H24" i="53"/>
  <c r="H28" i="53"/>
  <c r="H29" i="53"/>
  <c r="H30" i="53"/>
  <c r="H46" i="53"/>
  <c r="H47" i="53"/>
  <c r="H50" i="53"/>
  <c r="H51" i="53"/>
  <c r="H58" i="53"/>
  <c r="H59" i="53"/>
  <c r="H63" i="53"/>
  <c r="H64" i="53"/>
  <c r="H65" i="53"/>
  <c r="H68" i="53"/>
  <c r="H71" i="53"/>
  <c r="H72" i="53"/>
  <c r="H74" i="53"/>
  <c r="H76" i="53"/>
  <c r="H83" i="53"/>
  <c r="H84" i="53"/>
  <c r="H85" i="53"/>
  <c r="H86" i="53"/>
  <c r="H87" i="53"/>
  <c r="H88" i="53"/>
  <c r="H90" i="53"/>
  <c r="H92" i="53"/>
  <c r="H93" i="53"/>
  <c r="H96" i="53"/>
  <c r="H102" i="53"/>
  <c r="H104" i="53"/>
  <c r="H105" i="53"/>
  <c r="H107" i="53"/>
  <c r="H108" i="53"/>
  <c r="H116" i="53"/>
  <c r="H117" i="53"/>
  <c r="H118" i="53"/>
  <c r="H119" i="53"/>
  <c r="H120" i="53"/>
  <c r="H122" i="53"/>
  <c r="H129" i="53"/>
  <c r="H130" i="53"/>
  <c r="H9" i="51"/>
  <c r="H10" i="51"/>
  <c r="H11" i="51"/>
  <c r="H18" i="51"/>
  <c r="H19" i="51"/>
  <c r="G8" i="51"/>
  <c r="G9" i="51"/>
  <c r="G10" i="51"/>
  <c r="G11" i="51"/>
  <c r="G7" i="51"/>
  <c r="H8" i="51"/>
  <c r="J125" i="53"/>
  <c r="J124" i="53"/>
  <c r="K122" i="53"/>
  <c r="G127" i="53"/>
  <c r="G126" i="53"/>
  <c r="G125" i="53"/>
  <c r="G124" i="53"/>
  <c r="K124" i="53" l="1"/>
  <c r="K95" i="53"/>
  <c r="I127" i="53"/>
  <c r="M127" i="53"/>
  <c r="I125" i="53"/>
  <c r="M125" i="53"/>
  <c r="H126" i="53"/>
  <c r="M126" i="53"/>
  <c r="I124" i="53"/>
  <c r="M124" i="53"/>
  <c r="H124" i="53"/>
  <c r="I126" i="53"/>
  <c r="K125" i="53"/>
  <c r="J126" i="53"/>
  <c r="H125" i="53"/>
  <c r="H127" i="53"/>
  <c r="J127" i="53"/>
  <c r="I20" i="52"/>
  <c r="F20" i="52"/>
  <c r="E20" i="52"/>
  <c r="D20" i="52"/>
  <c r="K126" i="53" l="1"/>
  <c r="K127" i="53"/>
  <c r="J20" i="52"/>
  <c r="H20" i="52"/>
  <c r="G20" i="52"/>
  <c r="G9" i="5"/>
  <c r="E9" i="5"/>
  <c r="D9" i="5"/>
  <c r="G11" i="5"/>
  <c r="E11" i="5"/>
  <c r="D11" i="5"/>
  <c r="F9" i="5"/>
  <c r="F68" i="75" l="1"/>
  <c r="J68" i="75" s="1"/>
  <c r="E75" i="69"/>
  <c r="G75" i="69" s="1"/>
  <c r="E67" i="75"/>
  <c r="G67" i="75" s="1"/>
  <c r="D76" i="69"/>
  <c r="D68" i="75"/>
  <c r="E76" i="69"/>
  <c r="E68" i="75"/>
  <c r="K11" i="5"/>
  <c r="H11" i="5"/>
  <c r="I11" i="5"/>
  <c r="F76" i="69"/>
  <c r="H9" i="5"/>
  <c r="I9" i="5"/>
  <c r="K9" i="5"/>
  <c r="I24" i="51"/>
  <c r="D24" i="51"/>
  <c r="F80" i="55"/>
  <c r="E80" i="55"/>
  <c r="D80" i="55"/>
  <c r="H68" i="75" l="1"/>
  <c r="G68" i="75"/>
  <c r="H76" i="69"/>
  <c r="G76" i="69"/>
  <c r="H80" i="55"/>
  <c r="G80" i="55"/>
  <c r="J80" i="55"/>
  <c r="I104" i="55"/>
  <c r="I98" i="55"/>
  <c r="I89" i="55"/>
  <c r="F117" i="55"/>
  <c r="E117" i="55"/>
  <c r="E24" i="51" s="1"/>
  <c r="F115" i="55"/>
  <c r="E115" i="55"/>
  <c r="F104" i="55"/>
  <c r="E104" i="55"/>
  <c r="D104" i="55"/>
  <c r="F98" i="55"/>
  <c r="E98" i="55"/>
  <c r="D98" i="55"/>
  <c r="F89" i="55"/>
  <c r="E89" i="55"/>
  <c r="D89" i="55"/>
  <c r="J117" i="55" l="1"/>
  <c r="H117" i="55"/>
  <c r="G117" i="55"/>
  <c r="H115" i="55"/>
  <c r="G115" i="55"/>
  <c r="J115" i="55"/>
  <c r="J89" i="55"/>
  <c r="H98" i="55"/>
  <c r="G98" i="55"/>
  <c r="G89" i="55"/>
  <c r="H89" i="55"/>
  <c r="J98" i="55"/>
  <c r="H104" i="55"/>
  <c r="G104" i="55"/>
  <c r="F24" i="51"/>
  <c r="J104" i="55"/>
  <c r="H24" i="51" l="1"/>
  <c r="G24" i="51"/>
  <c r="J24" i="51"/>
  <c r="J7" i="51"/>
  <c r="I33" i="51"/>
  <c r="F33" i="51"/>
  <c r="E33" i="51"/>
  <c r="D33" i="51"/>
  <c r="G33" i="51" l="1"/>
  <c r="H33" i="51"/>
  <c r="J33" i="51"/>
  <c r="H6" i="53"/>
  <c r="A3" i="64" l="1"/>
  <c r="A3" i="54"/>
  <c r="A3" i="5"/>
  <c r="A3" i="55"/>
  <c r="A2" i="53"/>
  <c r="A2" i="52"/>
  <c r="L16" i="54"/>
  <c r="L15" i="54"/>
  <c r="L14" i="54"/>
  <c r="L13" i="54"/>
  <c r="L12" i="54"/>
  <c r="L11" i="54"/>
  <c r="L10" i="54"/>
  <c r="L9" i="54"/>
  <c r="L7" i="54"/>
  <c r="L19" i="5"/>
  <c r="L18" i="5"/>
  <c r="L17" i="5"/>
  <c r="L16" i="5"/>
  <c r="L15" i="5"/>
  <c r="L14" i="5"/>
  <c r="L13" i="5"/>
  <c r="L12" i="5"/>
  <c r="L11" i="5"/>
  <c r="L10" i="5"/>
  <c r="L9" i="5"/>
  <c r="L8" i="5" l="1"/>
  <c r="K117" i="55"/>
  <c r="K116" i="55"/>
  <c r="K115" i="55"/>
  <c r="K114" i="55"/>
  <c r="K113" i="55"/>
  <c r="K112" i="55"/>
  <c r="K111" i="55"/>
  <c r="K110" i="55"/>
  <c r="K109" i="55"/>
  <c r="K108" i="55"/>
  <c r="K107" i="55"/>
  <c r="K106" i="55"/>
  <c r="K105" i="55"/>
  <c r="K103" i="55"/>
  <c r="K102" i="55"/>
  <c r="K101" i="55"/>
  <c r="K100" i="55"/>
  <c r="K98" i="55"/>
  <c r="K97" i="55"/>
  <c r="K96" i="55"/>
  <c r="K95" i="55"/>
  <c r="K94" i="55"/>
  <c r="K93" i="55"/>
  <c r="K92" i="55"/>
  <c r="K91" i="55"/>
  <c r="K90" i="55"/>
  <c r="K87" i="55"/>
  <c r="K79" i="55"/>
  <c r="K76" i="55"/>
  <c r="K75" i="55"/>
  <c r="K74" i="55"/>
  <c r="K73" i="55"/>
  <c r="K72" i="55"/>
  <c r="K71" i="55"/>
  <c r="K70" i="55"/>
  <c r="K69" i="55"/>
  <c r="K67" i="55"/>
  <c r="K66" i="55"/>
  <c r="K65" i="55"/>
  <c r="K62" i="55"/>
  <c r="K61" i="55"/>
  <c r="K60" i="55"/>
  <c r="K59" i="55"/>
  <c r="K58" i="55"/>
  <c r="K57" i="55"/>
  <c r="K56" i="55"/>
  <c r="K55" i="55"/>
  <c r="K52" i="55"/>
  <c r="K51" i="55"/>
  <c r="K49" i="55"/>
  <c r="K48" i="55"/>
  <c r="K47" i="55"/>
  <c r="K46" i="55"/>
  <c r="K45" i="55"/>
  <c r="K44" i="55"/>
  <c r="K43" i="55"/>
  <c r="K41" i="55"/>
  <c r="K38" i="55"/>
  <c r="K37" i="55"/>
  <c r="K36" i="55"/>
  <c r="K35" i="55"/>
  <c r="K34" i="55"/>
  <c r="K32" i="55"/>
  <c r="K30" i="55"/>
  <c r="K28" i="55"/>
  <c r="I26" i="55"/>
  <c r="F26" i="55"/>
  <c r="E26" i="55"/>
  <c r="D26" i="55"/>
  <c r="K25" i="55"/>
  <c r="K24" i="55"/>
  <c r="K23" i="55"/>
  <c r="K22" i="55"/>
  <c r="K21" i="55"/>
  <c r="K20" i="55"/>
  <c r="K19" i="55"/>
  <c r="K17" i="55"/>
  <c r="K15" i="55"/>
  <c r="K14" i="55"/>
  <c r="K11" i="55"/>
  <c r="K10" i="55"/>
  <c r="K9" i="55"/>
  <c r="K8" i="55"/>
  <c r="K7" i="55"/>
  <c r="J7" i="55"/>
  <c r="H26" i="55" l="1"/>
  <c r="G26" i="55"/>
  <c r="J26" i="55"/>
  <c r="K80" i="55"/>
  <c r="K89" i="55"/>
  <c r="K104" i="55"/>
  <c r="K26" i="55"/>
  <c r="K39" i="55"/>
  <c r="K31" i="55"/>
  <c r="K33" i="55"/>
  <c r="F10" i="53"/>
  <c r="F18" i="53"/>
  <c r="F21" i="53"/>
  <c r="F52" i="53"/>
  <c r="F60" i="53"/>
  <c r="F66" i="53"/>
  <c r="F69" i="53"/>
  <c r="L130" i="53"/>
  <c r="L129" i="53"/>
  <c r="L126" i="53"/>
  <c r="L125" i="53"/>
  <c r="L124" i="53"/>
  <c r="L122" i="53"/>
  <c r="L120" i="53"/>
  <c r="L119" i="53"/>
  <c r="L118" i="53"/>
  <c r="L117" i="53"/>
  <c r="L116" i="53"/>
  <c r="L108" i="53"/>
  <c r="L107" i="53"/>
  <c r="L105" i="53"/>
  <c r="L104" i="53"/>
  <c r="L102" i="53"/>
  <c r="L96" i="53"/>
  <c r="L95" i="53"/>
  <c r="L93" i="53"/>
  <c r="L92" i="53"/>
  <c r="K92" i="53"/>
  <c r="L90" i="53"/>
  <c r="L88" i="53"/>
  <c r="L87" i="53"/>
  <c r="L86" i="53"/>
  <c r="L85" i="53"/>
  <c r="L84" i="53"/>
  <c r="L83" i="53"/>
  <c r="L81" i="53"/>
  <c r="M78" i="53"/>
  <c r="L76" i="53"/>
  <c r="L75" i="53"/>
  <c r="L74" i="53"/>
  <c r="L72" i="53"/>
  <c r="L71" i="53"/>
  <c r="G69" i="53"/>
  <c r="E69" i="53"/>
  <c r="D69" i="53"/>
  <c r="L68" i="53"/>
  <c r="G66" i="53"/>
  <c r="M66" i="53" s="1"/>
  <c r="L65" i="53"/>
  <c r="L64" i="53"/>
  <c r="L63" i="53"/>
  <c r="K63" i="53"/>
  <c r="J60" i="53"/>
  <c r="G60" i="53"/>
  <c r="E60" i="53"/>
  <c r="L59" i="53"/>
  <c r="L58" i="53"/>
  <c r="M56" i="53"/>
  <c r="L55" i="53"/>
  <c r="L54" i="53"/>
  <c r="L51" i="53"/>
  <c r="L50" i="53"/>
  <c r="G48" i="53"/>
  <c r="M48" i="53" s="1"/>
  <c r="L47" i="53"/>
  <c r="L46" i="53"/>
  <c r="L43" i="53"/>
  <c r="L42" i="53"/>
  <c r="L39" i="53"/>
  <c r="L30" i="53"/>
  <c r="J30" i="53"/>
  <c r="K30" i="53" s="1"/>
  <c r="L29" i="53"/>
  <c r="L28" i="53"/>
  <c r="G22" i="53"/>
  <c r="G21" i="53"/>
  <c r="E21" i="53"/>
  <c r="L20" i="53"/>
  <c r="L19" i="53"/>
  <c r="G18" i="53"/>
  <c r="E18" i="53"/>
  <c r="L17" i="53"/>
  <c r="L16" i="53"/>
  <c r="L13" i="53"/>
  <c r="D11" i="53"/>
  <c r="E10" i="53"/>
  <c r="D10" i="53"/>
  <c r="K6" i="53"/>
  <c r="K19" i="52"/>
  <c r="K18" i="52"/>
  <c r="K16" i="52"/>
  <c r="K14" i="52"/>
  <c r="K13" i="52"/>
  <c r="K11" i="52"/>
  <c r="D9" i="75" l="1"/>
  <c r="F21" i="75"/>
  <c r="J21" i="75" s="1"/>
  <c r="D9" i="69"/>
  <c r="D41" i="69"/>
  <c r="D29" i="75"/>
  <c r="D8" i="69"/>
  <c r="D8" i="75"/>
  <c r="F41" i="69"/>
  <c r="F29" i="75"/>
  <c r="J29" i="75" s="1"/>
  <c r="M22" i="53"/>
  <c r="F20" i="69"/>
  <c r="M60" i="53"/>
  <c r="F35" i="69"/>
  <c r="M18" i="53"/>
  <c r="F15" i="69"/>
  <c r="M21" i="53"/>
  <c r="F18" i="69"/>
  <c r="M69" i="53"/>
  <c r="K56" i="53"/>
  <c r="K60" i="53"/>
  <c r="I22" i="53"/>
  <c r="K22" i="53"/>
  <c r="H22" i="53"/>
  <c r="L48" i="53"/>
  <c r="I48" i="53"/>
  <c r="H48" i="53"/>
  <c r="K48" i="53"/>
  <c r="I18" i="53"/>
  <c r="H18" i="53"/>
  <c r="H21" i="53"/>
  <c r="I21" i="53"/>
  <c r="L56" i="53"/>
  <c r="L66" i="53"/>
  <c r="H66" i="53"/>
  <c r="I66" i="53"/>
  <c r="H69" i="53"/>
  <c r="I69" i="53"/>
  <c r="H60" i="53"/>
  <c r="I60" i="53"/>
  <c r="J66" i="53"/>
  <c r="K66" i="53" s="1"/>
  <c r="K64" i="53"/>
  <c r="L69" i="53"/>
  <c r="L60" i="53"/>
  <c r="L22" i="53"/>
  <c r="J42" i="53"/>
  <c r="K42" i="53" s="1"/>
  <c r="L24" i="53"/>
  <c r="G10" i="53"/>
  <c r="G52" i="53"/>
  <c r="J18" i="53"/>
  <c r="K18" i="53" s="1"/>
  <c r="L21" i="53"/>
  <c r="J10" i="53"/>
  <c r="L18" i="53"/>
  <c r="L78" i="53"/>
  <c r="L127" i="53"/>
  <c r="A3" i="58"/>
  <c r="A3" i="57"/>
  <c r="A3" i="59"/>
  <c r="A3" i="60"/>
  <c r="A5" i="14"/>
  <c r="A4" i="36"/>
  <c r="A3" i="65"/>
  <c r="A3" i="62"/>
  <c r="A3" i="63"/>
  <c r="H21" i="75" l="1"/>
  <c r="F8" i="75"/>
  <c r="J8" i="75" s="1"/>
  <c r="G21" i="75"/>
  <c r="H41" i="69"/>
  <c r="G41" i="69"/>
  <c r="G29" i="75"/>
  <c r="H29" i="75"/>
  <c r="H15" i="69"/>
  <c r="G15" i="69"/>
  <c r="H35" i="69"/>
  <c r="G35" i="69"/>
  <c r="H18" i="69"/>
  <c r="G18" i="69"/>
  <c r="H20" i="69"/>
  <c r="G20" i="69"/>
  <c r="M77" i="53"/>
  <c r="F42" i="69"/>
  <c r="M10" i="53"/>
  <c r="F8" i="69"/>
  <c r="M23" i="53"/>
  <c r="J23" i="53"/>
  <c r="K23" i="53" s="1"/>
  <c r="K52" i="53"/>
  <c r="M52" i="53"/>
  <c r="K10" i="53"/>
  <c r="H10" i="53"/>
  <c r="I10" i="53"/>
  <c r="I52" i="53"/>
  <c r="H52" i="53"/>
  <c r="H23" i="53"/>
  <c r="I23" i="53"/>
  <c r="L23" i="53"/>
  <c r="L52" i="53"/>
  <c r="L77" i="53"/>
  <c r="L10" i="53"/>
  <c r="G8" i="75" l="1"/>
  <c r="H8" i="75"/>
  <c r="G8" i="69"/>
  <c r="H8" i="69"/>
  <c r="G42" i="69"/>
  <c r="H42" i="69"/>
  <c r="U120" i="59"/>
  <c r="W49" i="63" l="1"/>
  <c r="X46" i="63"/>
  <c r="X45" i="63"/>
  <c r="X44" i="63"/>
  <c r="X43" i="63"/>
  <c r="Y43" i="63" s="1"/>
  <c r="W43" i="63"/>
  <c r="V43" i="63"/>
  <c r="U43" i="63"/>
  <c r="U41" i="63"/>
  <c r="U24" i="63"/>
  <c r="V42" i="63" l="1"/>
  <c r="U25" i="62"/>
  <c r="T25" i="62"/>
  <c r="U119" i="59" l="1"/>
  <c r="U117" i="59"/>
  <c r="U116" i="59"/>
  <c r="U115" i="59"/>
  <c r="U114" i="59"/>
  <c r="U113" i="59"/>
  <c r="U112" i="59"/>
  <c r="U111" i="59"/>
  <c r="U110" i="59"/>
  <c r="U109" i="59"/>
  <c r="U108" i="59"/>
  <c r="U107" i="59"/>
  <c r="U106" i="59"/>
  <c r="U105" i="59"/>
  <c r="U104" i="59"/>
  <c r="U103" i="59"/>
  <c r="U102" i="59"/>
  <c r="U101" i="59"/>
  <c r="U100" i="59"/>
  <c r="U99" i="59"/>
  <c r="U98" i="59"/>
  <c r="U97" i="59"/>
  <c r="U96" i="59"/>
  <c r="U95" i="59"/>
  <c r="U94" i="59"/>
  <c r="U93" i="59"/>
  <c r="U92" i="59"/>
  <c r="U91" i="59"/>
  <c r="U90" i="59"/>
  <c r="U89" i="59"/>
  <c r="U88" i="59"/>
  <c r="U87" i="59"/>
  <c r="U86" i="59"/>
  <c r="U85" i="59"/>
  <c r="U84" i="59"/>
  <c r="U83" i="59"/>
  <c r="U82" i="59"/>
  <c r="U81" i="59"/>
  <c r="U80" i="59"/>
  <c r="U79" i="59"/>
  <c r="U78" i="59"/>
  <c r="U77" i="59"/>
  <c r="U76" i="59"/>
  <c r="U75" i="59"/>
  <c r="U74" i="59"/>
  <c r="U73" i="59"/>
  <c r="U72" i="59"/>
  <c r="U71" i="59"/>
  <c r="U70" i="59"/>
  <c r="U69" i="59"/>
  <c r="U68" i="59"/>
  <c r="U67" i="59"/>
  <c r="U66" i="59"/>
  <c r="U65" i="59"/>
  <c r="U64" i="59"/>
  <c r="U63" i="59"/>
  <c r="U62" i="59"/>
  <c r="U61" i="59"/>
  <c r="U60" i="59"/>
  <c r="U59" i="59"/>
  <c r="U58" i="59"/>
  <c r="U57" i="59"/>
  <c r="U56" i="59"/>
  <c r="U55" i="59"/>
  <c r="U54" i="59"/>
  <c r="U53" i="59"/>
  <c r="U52" i="59"/>
  <c r="U51" i="59"/>
  <c r="U50" i="59"/>
  <c r="U49" i="59"/>
  <c r="CA96" i="58"/>
  <c r="BY96" i="58"/>
  <c r="J80" i="57" l="1"/>
  <c r="A25" i="51" l="1"/>
  <c r="A16" i="51"/>
  <c r="A17" i="51" s="1"/>
  <c r="A18" i="51" s="1"/>
  <c r="A19" i="51" s="1"/>
  <c r="A20" i="51" l="1"/>
  <c r="A21" i="51" s="1"/>
  <c r="A22" i="51" s="1"/>
  <c r="A23" i="51" s="1"/>
  <c r="A3" i="47" l="1"/>
  <c r="J14" i="53" l="1"/>
  <c r="K14" i="53" s="1"/>
  <c r="M14" i="53"/>
  <c r="H14" i="53"/>
  <c r="G15" i="53"/>
  <c r="F15" i="53"/>
  <c r="F11" i="53" s="1"/>
  <c r="F12" i="69" l="1"/>
  <c r="G12" i="69" s="1"/>
  <c r="J15" i="53"/>
  <c r="K15" i="53" s="1"/>
  <c r="M15" i="53"/>
  <c r="G11" i="53"/>
  <c r="H15" i="53"/>
  <c r="F9" i="75" l="1"/>
  <c r="J9" i="75" s="1"/>
  <c r="H12" i="69"/>
  <c r="M11" i="53"/>
  <c r="H11" i="53"/>
  <c r="F9" i="69"/>
  <c r="H9" i="75" l="1"/>
  <c r="G9" i="75"/>
  <c r="H9" i="69"/>
  <c r="G9" i="69"/>
  <c r="I14" i="53"/>
  <c r="L14" i="53"/>
  <c r="E15" i="53"/>
  <c r="I15" i="53" s="1"/>
  <c r="L15" i="53" l="1"/>
  <c r="E11" i="53"/>
  <c r="I11" i="53" s="1"/>
  <c r="L11" i="53" l="1"/>
  <c r="K21" i="53"/>
  <c r="K20" i="53"/>
  <c r="J11" i="53" l="1"/>
  <c r="K11" i="53" s="1"/>
</calcChain>
</file>

<file path=xl/sharedStrings.xml><?xml version="1.0" encoding="utf-8"?>
<sst xmlns="http://schemas.openxmlformats.org/spreadsheetml/2006/main" count="3302" uniqueCount="1647">
  <si>
    <t>Tỉnh, thành phố . . . . . . . .</t>
  </si>
  <si>
    <t>TT</t>
  </si>
  <si>
    <t>Chỉ tiêu</t>
  </si>
  <si>
    <t>Đơn vị</t>
  </si>
  <si>
    <t>Kế hoạch</t>
  </si>
  <si>
    <t>Ước thực hiện 6 tháng</t>
  </si>
  <si>
    <t>Ước thực hiện cả năm</t>
  </si>
  <si>
    <t>Tỷ đồng</t>
  </si>
  <si>
    <t>Trong đó:</t>
  </si>
  <si>
    <t>-</t>
  </si>
  <si>
    <t>Triệu đồng</t>
  </si>
  <si>
    <t>%</t>
  </si>
  <si>
    <t>Triệu USD</t>
  </si>
  <si>
    <t>Chi ngân sách địa phương</t>
  </si>
  <si>
    <t>Chi đầu tư phát triển do địa phương quản lý</t>
  </si>
  <si>
    <t>Chi thường xuyên</t>
  </si>
  <si>
    <t>Tổng vốn đầu tư phát triển trên địa bàn</t>
  </si>
  <si>
    <t>A</t>
  </si>
  <si>
    <t>Năng suất</t>
  </si>
  <si>
    <t>Tạ/ha</t>
  </si>
  <si>
    <t>Sản lượng</t>
  </si>
  <si>
    <t>Thịt hơi các loại</t>
  </si>
  <si>
    <t>Nghìn tấn</t>
  </si>
  <si>
    <t>Lâm nghiệp</t>
  </si>
  <si>
    <t xml:space="preserve">  Trong đó:</t>
  </si>
  <si>
    <t>- Trồng cây phân tán</t>
  </si>
  <si>
    <t>Thủy sản</t>
  </si>
  <si>
    <t>Sản lượng khai thác</t>
  </si>
  <si>
    <t>Sản lượng nuôi trồng</t>
  </si>
  <si>
    <t>Xã</t>
  </si>
  <si>
    <t>Tiêu chí</t>
  </si>
  <si>
    <t>xã</t>
  </si>
  <si>
    <t>B</t>
  </si>
  <si>
    <t>CÔNG NGHIỆP</t>
  </si>
  <si>
    <t>Chỉ số sản xuất công nghiệp (IIP) so với cùng kỳ theo gốc năm 2010</t>
  </si>
  <si>
    <t>C</t>
  </si>
  <si>
    <t>DỊCH VỤ</t>
  </si>
  <si>
    <t>D</t>
  </si>
  <si>
    <t>I</t>
  </si>
  <si>
    <t>DÂN SỐ</t>
  </si>
  <si>
    <t>Trong đó: Dân số nông thôn</t>
  </si>
  <si>
    <t>Dân số là dân tộc thiểu số</t>
  </si>
  <si>
    <t>II</t>
  </si>
  <si>
    <t>LAO ĐỘNG VÀ VIỆC LÀM</t>
  </si>
  <si>
    <t>III</t>
  </si>
  <si>
    <t>Hộ</t>
  </si>
  <si>
    <t>Số hộ cận nghèo</t>
  </si>
  <si>
    <t>Số hộ thoát nghèo</t>
  </si>
  <si>
    <t>IV</t>
  </si>
  <si>
    <t>+ Số xã có trạm y tế</t>
  </si>
  <si>
    <t>+ Tỷ lệ xã có trạm y tế</t>
  </si>
  <si>
    <t>+ Số xã có bưu điện văn hoá xã</t>
  </si>
  <si>
    <t>+ Tỷ lệ xã có bưu điện văn hoá xã</t>
  </si>
  <si>
    <t>+ Số xã có chợ xã, liên xã</t>
  </si>
  <si>
    <t>+ Tỷ lệ xã có chợ xã, liên xã</t>
  </si>
  <si>
    <t>V</t>
  </si>
  <si>
    <t>Giường</t>
  </si>
  <si>
    <t>Bác sỹ</t>
  </si>
  <si>
    <t>‰</t>
  </si>
  <si>
    <t>xã, phường</t>
  </si>
  <si>
    <t>Người</t>
  </si>
  <si>
    <t>Hợp tác xã</t>
  </si>
  <si>
    <t>Số hợp tác xã thành lập mới</t>
  </si>
  <si>
    <t>Số hợp tác xã giải thể</t>
  </si>
  <si>
    <t>Tổng số thành viên hợp tác xã</t>
  </si>
  <si>
    <t>Tổng số lao động trong hợp tác xã</t>
  </si>
  <si>
    <t>Liên hiệp hợp tác xã</t>
  </si>
  <si>
    <t>Tổng số liên hiệp hợp tác xã</t>
  </si>
  <si>
    <t>Trong đó: Số liên hiệp hợp tác xã thành lập mới</t>
  </si>
  <si>
    <t>Tỉnh, thành phố ……….</t>
  </si>
  <si>
    <t>Biểu số 6</t>
  </si>
  <si>
    <t>ĐẦU TƯ TRỰC TIẾP NƯỚC NGOÀI</t>
  </si>
  <si>
    <t>Mã chỉ tiêu</t>
  </si>
  <si>
    <t>Đơn vị tính</t>
  </si>
  <si>
    <t>Tình hình thực hiện</t>
  </si>
  <si>
    <t>A1</t>
  </si>
  <si>
    <t>Vốn đầu tư thực hiện</t>
  </si>
  <si>
    <t>A2</t>
  </si>
  <si>
    <t xml:space="preserve">   Trong đó, từ nước ngoài</t>
  </si>
  <si>
    <t>A3</t>
  </si>
  <si>
    <t>Doanh thu</t>
  </si>
  <si>
    <t>A4</t>
  </si>
  <si>
    <t>Số lao động</t>
  </si>
  <si>
    <t>A5</t>
  </si>
  <si>
    <t>Nộp ngân sách</t>
  </si>
  <si>
    <t>Tình hình cấp GCNĐT</t>
  </si>
  <si>
    <t>B1</t>
  </si>
  <si>
    <t>Cấp mới</t>
  </si>
  <si>
    <t>B11</t>
  </si>
  <si>
    <t>Số dự án</t>
  </si>
  <si>
    <t>Dự án</t>
  </si>
  <si>
    <t>B12</t>
  </si>
  <si>
    <t>Vốn đầu tư đăng ký mới</t>
  </si>
  <si>
    <t>B2</t>
  </si>
  <si>
    <t>Điều chỉnh vốn</t>
  </si>
  <si>
    <t>B21</t>
  </si>
  <si>
    <t>Số lượt dự án điều chỉnh tăng vốn</t>
  </si>
  <si>
    <t>lượt dự án</t>
  </si>
  <si>
    <t>B22</t>
  </si>
  <si>
    <t>Vốn đầu tư điều chỉnh tăng</t>
  </si>
  <si>
    <t>B23</t>
  </si>
  <si>
    <t>Số lượt dự án điều chỉnh giảm vốn</t>
  </si>
  <si>
    <t>B24</t>
  </si>
  <si>
    <t>Vốn đầu tư điều chỉnh giảm</t>
  </si>
  <si>
    <t>B3</t>
  </si>
  <si>
    <t>Vốn đăng ký cấp mới và tăng thêm</t>
  </si>
  <si>
    <t>Tình hình thu hồi GCNĐT</t>
  </si>
  <si>
    <t>C1</t>
  </si>
  <si>
    <t>C2</t>
  </si>
  <si>
    <t>Vốn đăng ký</t>
  </si>
  <si>
    <t>Tình hình tiếp nhận</t>
  </si>
  <si>
    <t>D1</t>
  </si>
  <si>
    <t>Số dự án tiếp nhận</t>
  </si>
  <si>
    <t>D2</t>
  </si>
  <si>
    <t>Vốn đăng ký của các dự án tiếp nhận</t>
  </si>
  <si>
    <t>Trong đó, đã cấp GCNĐT</t>
  </si>
  <si>
    <t>D3</t>
  </si>
  <si>
    <t>D4</t>
  </si>
  <si>
    <t>Chưa cấp</t>
  </si>
  <si>
    <t>D5</t>
  </si>
  <si>
    <t>D6</t>
  </si>
  <si>
    <t xml:space="preserve">Vốn đăng ký </t>
  </si>
  <si>
    <t>Chú thích</t>
  </si>
  <si>
    <t>(*) Không áp dụng</t>
  </si>
  <si>
    <t>B21 và B23 ghi số lượt điều chỉnh vốn (ví dụ 1 dự án điều chỉnh vốn 2 lần trong kỳ báo cáo thì tính là 2 lượt)</t>
  </si>
  <si>
    <t>D1=D3+D5; D2=D4+D6</t>
  </si>
  <si>
    <t>Biểu số 9</t>
  </si>
  <si>
    <t xml:space="preserve">TÌNH HÌNH THỰC HIỆN CÁC DỰ ÁN NHÓM A SỬ DỤNG VỐN ĐẦU TƯ PHÁT TRIỂN NGUỒN NSNN KẾ HOẠCH NĂM 2011 VÀ NHU CẦU NĂM 2012 </t>
  </si>
  <si>
    <t>Đơn vị: Tỷ đồng</t>
  </si>
  <si>
    <t>Danh mục công trình, dự án</t>
  </si>
  <si>
    <t>Địa điểm XD</t>
  </si>
  <si>
    <t>Năng lực thiết kế</t>
  </si>
  <si>
    <t>Thời gian KC-HT</t>
  </si>
  <si>
    <t>Quyết định đầu tư</t>
  </si>
  <si>
    <t>Lũy kế khối lượng thực hiện đến 31/12/2010</t>
  </si>
  <si>
    <t>Lũy kế giải ngân đến 31/01/2011</t>
  </si>
  <si>
    <t>Kế hoạch năm 2012</t>
  </si>
  <si>
    <t>Khối lượng thực hiện từ 01/01/2012 đến 30/6/2012</t>
  </si>
  <si>
    <t>Giải ngân từ 01/01/2012 đến 30/06/2012</t>
  </si>
  <si>
    <t>Ước khối lượng thực hiện kế hoạch năm 2012 đến 31/12/2012</t>
  </si>
  <si>
    <t>Ước giải ngân kế hoạch năm 2012 đến 31/01/2012</t>
  </si>
  <si>
    <t>Nhu cầu năm 2013</t>
  </si>
  <si>
    <t>Ghi chú</t>
  </si>
  <si>
    <t xml:space="preserve">Số quyết định </t>
  </si>
  <si>
    <t xml:space="preserve">TMĐT </t>
  </si>
  <si>
    <t>Tổng số</t>
  </si>
  <si>
    <t>Trong đó: vốn đầu tư phát triển nguồn NSNN</t>
  </si>
  <si>
    <t>Trong đó: Đầu tư từ NSNN</t>
  </si>
  <si>
    <t>Trong đó: vốn ĐTPT nguồn NSNN</t>
  </si>
  <si>
    <t>Trong nước</t>
  </si>
  <si>
    <t>Ngoài nước</t>
  </si>
  <si>
    <t>TỔNG SỐ</t>
  </si>
  <si>
    <t>Ngành/Chương trình ………</t>
  </si>
  <si>
    <t>Dự án ...</t>
  </si>
  <si>
    <t>………..</t>
  </si>
  <si>
    <t>………</t>
  </si>
  <si>
    <t>Các dự án chuyển tiếp</t>
  </si>
  <si>
    <t>Nhóm A</t>
  </si>
  <si>
    <t>Nhóm ….</t>
  </si>
  <si>
    <t>……………</t>
  </si>
  <si>
    <t>Giải thích thông tin ghi các cột:</t>
  </si>
  <si>
    <t>Cột (1) là số thứ tự</t>
  </si>
  <si>
    <t xml:space="preserve">Cột (2) là danh mục các dự án nhóm A sử dụng vốn đầu tư phát triển nguồn NSNN </t>
  </si>
  <si>
    <t>Cột (3) là địa điểm xây dựng</t>
  </si>
  <si>
    <t>Cột (4) là năng lực thiết kế của dự án</t>
  </si>
  <si>
    <t>Cột (5) là thời gian khởi công - hoàn thành theo quyết định đầu tư</t>
  </si>
  <si>
    <t>Cột (6) là số quyết định đầu tư, ghi rõ số, kí hiệu và ngày, tháng, năm ban hành (nếu có nhiều quyết định đầu tư đề nghị ghi đầy đủ tất cả các quyết định đầu tư)</t>
  </si>
  <si>
    <t>Cột (7) là tổng mức đầu tư của dự án sử dụng nhiều nguồn vốn theo quyết định đầu tư được phê duyệt</t>
  </si>
  <si>
    <t>Cột (8) là tổng số vốn đầu tư phát triển nguồn NSNN trong tổng mức đầu tư theo quyết định đầu tư được phê duyệt</t>
  </si>
  <si>
    <t>Cột (9) là số vốn đầu tư phát triển nguồn vốn NSNN (phần vốn trong nước) trong tổng mức đầu tư theo quyết định đầu tư được phê duyệt</t>
  </si>
  <si>
    <t>Cột (10) là số vốn đầu tư phát triển nguồn vốn NSNN (phần vốn ngoài nước) trong tổng mức đầu tư theo quyết định đầu tư được phê duyệt</t>
  </si>
  <si>
    <t xml:space="preserve">Cột (11) là tổng số các nguồn vốn bố trí cho dự án trong kế hoạch năm 2012 </t>
  </si>
  <si>
    <t xml:space="preserve">Cột (12) là tổng số vốn đầu tư phát triển nguồn NSNN bố trí cho dự án trong kế hoạch năm 2012 </t>
  </si>
  <si>
    <t xml:space="preserve">Cột (13) là số vốn đầu tư phát triển nguồn NSNN (phần vốn trong nước) bố trí cho dự án trong kế hoạch năm 2012 </t>
  </si>
  <si>
    <t>Cột (14) là số vốn đầu tư phát triển nguồn NSNN (phần vốn ngoài nước) bố trí cho dự án trong kế hoạch năm 2012</t>
  </si>
  <si>
    <t>Cột (15) là tổng số khối lượng thực hiện các nguồn vốn kế hoạch năm 2012 từ 01/01/2012 đến 30/6/2012</t>
  </si>
  <si>
    <t>Cột (16) là tổng số khối lượng thực hiện nguồn vốn NSNN kế hoạch năm 2012 từ 01/01/2012 đến 30/6/2012</t>
  </si>
  <si>
    <t>Cột (17) là khối lượng thực hiện phần vốn NSNN trong nước kế hoạch năm 2012 từ 01/01/2012 đến 30/6/2012</t>
  </si>
  <si>
    <t>Cột (18) là khối lượng thực hiện phần vốn NSNN nước ngoài kế hoạch năm 2012 từ 01/01/2012 đến 30/6/2012</t>
  </si>
  <si>
    <t>Cột (19) là tổng số giải ngân các nguồn vốn kế hoạch năm 2012 từ 01/01/2012 đến 30/6/2012</t>
  </si>
  <si>
    <t>Cột (20) là tổng số giải ngân nguồn vốn NSNN kế hoạch năm 2012 từ 01/01/2012 đến 30/6/2012</t>
  </si>
  <si>
    <t>Cột (21) là giải ngân phần vốn NSNN trong nước kế hoạch năm 2012 từ 01/01/2012 đến 30/6/2012</t>
  </si>
  <si>
    <t>Cột (22) là giải ngân phần vốn NSNN nước ngoài kế hoạch năm 2012 từ 01/01/2012 đến 30/6/2012</t>
  </si>
  <si>
    <t>Cột (23) là tổng số khối lượng thực hiện các nguồn vốn kế hoạch năm 2012 từ 01/01/2012 đến 31/12/2012</t>
  </si>
  <si>
    <t>Cột (24) là tổng số khối lượng thực hiện nguồn vốn NSNN kế hoạch năm 2012 từ 01/01/2012 đến 31/12/2012</t>
  </si>
  <si>
    <t>Cột (25) là khối lượng thực hiện phần vốn NSNN trong nước kế hoạch năm 2012 từ 01/01/2012 đến 31/12/2012</t>
  </si>
  <si>
    <t>Cột (26) là khối lượng thực hiện phần vốn NSNN nước ngoài kế hoạch năm 2012 từ 01/01/2012 đến 31/12/2012</t>
  </si>
  <si>
    <t>Cột (27) là tổng số giải ngân các nguồn vốn kế hoạch năm 2012 từ 01/01/2012 đến 31/01/2013</t>
  </si>
  <si>
    <t>Cột (28) là tổng số giải ngân nguồn vốn NSNN kế hoạch năm 2012 từ 01/01/2012 đến 31/01/2013</t>
  </si>
  <si>
    <t>Cột (29) là giải ngân phần vốn NSNN trong nước kế hoạch năm 2012 từ 01/01/2012 đến 31/01/2013</t>
  </si>
  <si>
    <t>Cột (30) là giải ngân phần vốn NSNN nước ngoài kế hoạch năm 2012 từ 01/01/2012 đến 31/01/2013</t>
  </si>
  <si>
    <t>Cột (31) là tổng nhu cầu các nguồn vốn năm 2013</t>
  </si>
  <si>
    <t>Cột (32) là nhu cầu vốn NSNN năm 2013</t>
  </si>
  <si>
    <t>Cột (33) là nhu cầu phần vốn NSNN trong nước năm 2013</t>
  </si>
  <si>
    <t>Cột (34) là nhu cầu phần vốn NSNN nước ngoài năm 2013</t>
  </si>
  <si>
    <t>Cột (35) là ghi chú các nội dung khác</t>
  </si>
  <si>
    <t>Biểu số 10</t>
  </si>
  <si>
    <t>TÌNH HÌNH THỰC HIỆN VÀ GIẢI NGÂN NGUỒN VỐN TRÁI PHIẾU CHÍNH PHỦ KẾ HOẠCH NĂM 2012 VÀ DỰ KIẾN KẾ HOẠCH NĂM 2013</t>
  </si>
  <si>
    <t>Tên công trình, dự án</t>
  </si>
  <si>
    <t>Quyết định đầu tư 
điều chỉnh</t>
  </si>
  <si>
    <t>Lũy kế vốn đã bố trí đến 31/12/2011</t>
  </si>
  <si>
    <t>Khối lượng thực hiện từ KC đến 31/12/2011</t>
  </si>
  <si>
    <t>Giải ngân từ KC đến 31/01/2012</t>
  </si>
  <si>
    <t>Kế hoạch
năm 2012</t>
  </si>
  <si>
    <t>Thực hiện từ 1/1/2012
đến 30/6/2012</t>
  </si>
  <si>
    <t>Ước thực hiện cả năm 2012</t>
  </si>
  <si>
    <t>Dự kiến kế hoạch 2013</t>
  </si>
  <si>
    <t>Khối lượng thực hiện từ 1/1/2012
đến 30/6/2012</t>
  </si>
  <si>
    <t>Giải ngân từ 1/1/2012
đến 30/6/2012</t>
  </si>
  <si>
    <t>Khối lượng thực hiện năm 2012</t>
  </si>
  <si>
    <t>Giải ngân năm 2012</t>
  </si>
  <si>
    <t>Trong đó: phần sử dụng TPCP</t>
  </si>
  <si>
    <t>Trong đó: TPCP</t>
  </si>
  <si>
    <t>Ngành………</t>
  </si>
  <si>
    <t>Ngành…………</t>
  </si>
  <si>
    <t>Cột (2) là tên các dự án, phân theo các ngành, lĩnh vực hoặc chương trình cụ thể</t>
  </si>
  <si>
    <t>Cột (4) là năng lực thiết kế</t>
  </si>
  <si>
    <t>Cột (6) là số quyết định đầu tư ban đầu, ghi rõ số, kí hiệu và ngày, tháng, năm ban hành</t>
  </si>
  <si>
    <t>Cột (7) là tổng mức đầu tư của dự án theo quyết định đầu tư ban đầu</t>
  </si>
  <si>
    <t>Cột (8) là phần sử dụng vốn trái phiếu chính phủ (TPCP) trong tổng mức đầu tư theo quyết định đầu tư ban đầu</t>
  </si>
  <si>
    <t>Cột (9) là số quyết định đầu tư điều chỉnh (nếu có), ghi rõ số, kí hiệu và ngày, tháng, năm ban hành (nếu điều chỉnh bằng nhiều quyết định đầu tư, ghi đầy đủ tất cả số quyết định đầu tư đã điều chỉnh)</t>
  </si>
  <si>
    <t>Cột (10) là tổng mức đầu tư điều chỉnh (nếu có) cuối cùng của dự án</t>
  </si>
  <si>
    <t>Cột (11) là phần sử dụng vốn trái phiếu chính phủ (TPCP) điều chỉnh cuối cùng (nếu có) trong tổng mức đầu tư (trong đó ghi chú rõ điều chỉnh tăng quy mô dự án là bao nhiêu so với tổng mức đầu tư ban đầu)</t>
  </si>
  <si>
    <t>Cột (12) là lũy kế các nguồn vốn bố trí cho dự án đến 31/12/2011 (bao gồm số vốn ứng trước các năm sau chưa hoàn trả trong kế hoạch, nếu dự án được ứng trước ghi thêm số ứng trước vào cột ghi chú)</t>
  </si>
  <si>
    <t>Cột (13) là lũy kế vốn TPCP bố trí cho dự án đến 31/12/2011 (bao gồm số vốn trái phiếu Chính phủ ứng trước các năm sau chưa hoàn trả trong kế hoạch, nếu dự án được ứng trước ghi cụ thể số vốn ứng trước vào cột ghi chú)</t>
  </si>
  <si>
    <t>Cột (14) là khối lượng thực hiện dự án từ khởi công đến 31/12/2011</t>
  </si>
  <si>
    <t>Cột (15) là khối lượng thực hiện phần sử dụng vốn TPCP từ khởi công đến 31/12/2011</t>
  </si>
  <si>
    <t>Cột (16) là giải ngân các nguồn vốn từ khởi công đến 31/01/2012 (bao gồm cả giải ngân số vốn ứng trước các năm sau chưa hoàn trả trong kế hoạch, ghi rõ số giải ngân phần ứng trước trong cột ghi chú)</t>
  </si>
  <si>
    <t>Cột (17) là giải ngân phần vốn TPCP từ khởi công đến 31/01/2012 (bao gồm cả giải ngân số vốn TPCP ứng trước các năm sau chưa hoàn trả trong kế hoạch, ghi rõ số giải ngân TPCP ứng trước trong cột ghi chú)</t>
  </si>
  <si>
    <t>Cột (18) là tổng số các nguồn vốn bố trí kế hoạch năm 2012</t>
  </si>
  <si>
    <t xml:space="preserve">Cột (19) là kế hoạch vốn trái phiếu Chính phủ năm 2012 </t>
  </si>
  <si>
    <t>Cột (20) là khối lượng thực hiện các nguồn vốn của từng dự án từ 1/1/2012 đến 30/6/2012</t>
  </si>
  <si>
    <t>Cột (21) là khối lượng thực hiện phần vốn TPCP kế hoạch năm 2012 từ 1/1/2012 đến 30/6/2012</t>
  </si>
  <si>
    <t>Cột (22) là giải ngân từng dự án từ các nguồn vốn từ 1/1/2012 đến 30/6/2012</t>
  </si>
  <si>
    <t>Cột (23) là giải ngân phần vốn TPCP kế hoạch năm 2012 từ 1/1/2012 đến 30/6/2012</t>
  </si>
  <si>
    <t>Cột (24) là lũy kế khối lượng thực hiện từng dự án từ các nguồn vốn từ 1/1/2012 đến hết năm 2012</t>
  </si>
  <si>
    <t>Cột (25) là khối lượng thực hiện phần vốn TPCP kế hoạch năm 2012 từ 1/1/2012 đến hết năm 2012</t>
  </si>
  <si>
    <t>Cột (26) là lũy kế giải ngân từng dự án từ các nguồn vốn từ 1/1/2012 đến hết năm 2012</t>
  </si>
  <si>
    <t>Cột (27) là lũy kế giải ngân phần vốn TPCP kế hoạch năm 2012 từ 1/1/2012 đến hết năm 2012</t>
  </si>
  <si>
    <t>Cột (28) là nhu cầu các nguồn vốn cho từng dự án năm 2013</t>
  </si>
  <si>
    <t>Cột (29) là nhu cầu vốn TPCP cho từng dự án năm 2013</t>
  </si>
  <si>
    <t>Cột (30) ghi chú</t>
  </si>
  <si>
    <t>Biểu số 11</t>
  </si>
  <si>
    <t>Tỉnh, Thành phố:……………</t>
  </si>
  <si>
    <t>DANH MỤC CÁC DỰ ÁN TẠM ỨNG VỐN NGUỒN HỖ TRỢ MỤC TIÊU VÀ SỐ THU HỒI TRONG KẾ HOẠCH NĂM 2012</t>
  </si>
  <si>
    <t>STT</t>
  </si>
  <si>
    <t>Danh mục</t>
  </si>
  <si>
    <t>Tổng số 
tạm ứng đến tháng 6/2012</t>
  </si>
  <si>
    <t>Số tạm ứng 
chưa hoàn trả (đến tháng 6/2012)</t>
  </si>
  <si>
    <t>Nội dung và văn bản ứng vốn liên quan</t>
  </si>
  <si>
    <t>Số đề nghị
 thu hồi trong kế hoạch năm 2013</t>
  </si>
  <si>
    <t>Số còn lại
 phải thu hồi các năm sau</t>
  </si>
  <si>
    <t>Nguồn thu hồi</t>
  </si>
  <si>
    <r>
      <rPr>
        <b/>
        <sz val="12"/>
        <rFont val="Times New Roman"/>
        <family val="1"/>
      </rPr>
      <t xml:space="preserve">Số Công văn
 </t>
    </r>
    <r>
      <rPr>
        <sz val="12"/>
        <rFont val="Times New Roman"/>
        <family val="1"/>
      </rPr>
      <t>(của Chính phủ, Bộ KH, Bộ TC)</t>
    </r>
  </si>
  <si>
    <r>
      <rPr>
        <b/>
        <sz val="12"/>
        <rFont val="Times New Roman"/>
        <family val="1"/>
      </rPr>
      <t xml:space="preserve">Nội dung 
</t>
    </r>
    <r>
      <rPr>
        <sz val="12"/>
        <rFont val="Times New Roman"/>
        <family val="1"/>
      </rPr>
      <t>(nội dung chỉ đạo của lãnh đạo Đảng, Nhà nước)</t>
    </r>
  </si>
  <si>
    <t>8=4-7</t>
  </si>
  <si>
    <t>Tỉnh …</t>
  </si>
  <si>
    <t>Dự án/ công trình …</t>
  </si>
  <si>
    <t>Biểu số 12</t>
  </si>
  <si>
    <t>NỢ XÂY DỰNG CƠ BẢN NGUỒN VỐN NSNN DO ĐỊA PHƯƠNG QUẢN LÝ</t>
  </si>
  <si>
    <t>Địa điểm 
xây dựng</t>
  </si>
  <si>
    <t>Năng lực
thiết kế</t>
  </si>
  <si>
    <t xml:space="preserve"> Tổng dự toán được duyệt</t>
  </si>
  <si>
    <t>Đã thực 
hiện đến 31/12/2011</t>
  </si>
  <si>
    <t>Đã thanh toán đến 31/12/2011</t>
  </si>
  <si>
    <t>Đã bố trí kế hoạch 2012 (để thanh toán nợ)</t>
  </si>
  <si>
    <t>Kế hoạch năm 2013</t>
  </si>
  <si>
    <t>Số nợ còn lại</t>
  </si>
  <si>
    <t>Nợ XDCB từ nguồn ngân sách theo kế hoạch nhà nước giao</t>
  </si>
  <si>
    <t>Ngành Giao thông</t>
  </si>
  <si>
    <t>Dự án hoàn thành</t>
  </si>
  <si>
    <t xml:space="preserve"> - Dự án …</t>
  </si>
  <si>
    <t>Dự án chuyển tiếp:</t>
  </si>
  <si>
    <t>- Dự án .......</t>
  </si>
  <si>
    <t>Ngành Nông nghiệp, thủy lợi</t>
  </si>
  <si>
    <t>Ngành ….</t>
  </si>
  <si>
    <t xml:space="preserve"> (Ghi tương tự như trên)</t>
  </si>
  <si>
    <t>Nợ XDCB từ nguồn vay kho bạc nhà nước và các khoản nợ XDCB từ nguồn ngân sách khác</t>
  </si>
  <si>
    <t>Trong đó: doanh thu của HTX từ thành viên</t>
  </si>
  <si>
    <t>Số xã, phường, thị trấn đạt tiêu chuẩn phù hợp với trẻ em</t>
  </si>
  <si>
    <t>Số lượt góp vốn, mua cổ phần</t>
  </si>
  <si>
    <t>Giá trị góp vốn</t>
  </si>
  <si>
    <t>43=B12+B22-B24+B32</t>
  </si>
  <si>
    <t>B31</t>
  </si>
  <si>
    <t>B32</t>
  </si>
  <si>
    <t>B4</t>
  </si>
  <si>
    <t>Vốn cấp mới, tăng thêm và GVMCP</t>
  </si>
  <si>
    <t>- Sản lượng cà phê nhân</t>
  </si>
  <si>
    <t>Điện sản xuất</t>
  </si>
  <si>
    <t>Đá xây dựng khác</t>
  </si>
  <si>
    <t>Trang in offset</t>
  </si>
  <si>
    <t>Thức ăn gia súc, gia cầm</t>
  </si>
  <si>
    <t>Thu gom rác thải</t>
  </si>
  <si>
    <t>Triệu Kwh</t>
  </si>
  <si>
    <t>1000 tấn</t>
  </si>
  <si>
    <t>Triệu viên</t>
  </si>
  <si>
    <t>Triệu m3</t>
  </si>
  <si>
    <t>Triệu trang</t>
  </si>
  <si>
    <t>Tấn</t>
  </si>
  <si>
    <t>Tỉnh Điện Biên</t>
  </si>
  <si>
    <t>- Đàn trâu</t>
  </si>
  <si>
    <t>Con</t>
  </si>
  <si>
    <t>- Đàn bò</t>
  </si>
  <si>
    <t>- Đàn lợn</t>
  </si>
  <si>
    <t>- Đàn gia cầm</t>
  </si>
  <si>
    <t>1000 m3</t>
  </si>
  <si>
    <t xml:space="preserve">Gạch xây </t>
  </si>
  <si>
    <t>Tr. Đồng</t>
  </si>
  <si>
    <t>VẬN TẢI</t>
  </si>
  <si>
    <t>Vận tải hành khách</t>
  </si>
  <si>
    <t xml:space="preserve"> - Hành khách vận chuyển </t>
  </si>
  <si>
    <t>1000 người</t>
  </si>
  <si>
    <t xml:space="preserve"> - Hành khách luân chuyển </t>
  </si>
  <si>
    <t>1000 ng.Km</t>
  </si>
  <si>
    <t xml:space="preserve"> Vận tải hàng hoá</t>
  </si>
  <si>
    <t xml:space="preserve"> - Hàng hoá vận chuyển</t>
  </si>
  <si>
    <t xml:space="preserve"> 1000 tấn</t>
  </si>
  <si>
    <t xml:space="preserve"> - Hành hoá luân chuyển </t>
  </si>
  <si>
    <t>1000 tấn.Km</t>
  </si>
  <si>
    <t>ĐVT</t>
  </si>
  <si>
    <t>Trong đó</t>
  </si>
  <si>
    <t>Điện Biên</t>
  </si>
  <si>
    <t>T.Giáo</t>
  </si>
  <si>
    <t>ĐBĐ</t>
  </si>
  <si>
    <t>M.Chà</t>
  </si>
  <si>
    <t>TXML</t>
  </si>
  <si>
    <t>Tổng SLLT có hạt</t>
  </si>
  <si>
    <t>Diện tích</t>
  </si>
  <si>
    <t>Ha</t>
  </si>
  <si>
    <t>a</t>
  </si>
  <si>
    <t>b</t>
  </si>
  <si>
    <t>c</t>
  </si>
  <si>
    <t xml:space="preserve"> Chăn nuôi</t>
  </si>
  <si>
    <t>con</t>
  </si>
  <si>
    <t xml:space="preserve"> Thuỷ sản</t>
  </si>
  <si>
    <t>Bản</t>
  </si>
  <si>
    <t>So sánh (%)</t>
  </si>
  <si>
    <t xml:space="preserve">Kế hoạch </t>
  </si>
  <si>
    <t>Đ.Biên</t>
  </si>
  <si>
    <t>M.Ảng</t>
  </si>
  <si>
    <t>M.Nhé</t>
  </si>
  <si>
    <t>T.Chùa</t>
  </si>
  <si>
    <t>TPĐBP</t>
  </si>
  <si>
    <t>N.Pồ</t>
  </si>
  <si>
    <t>Giá trị sản xuất công nghiệp (giá SS 2010)</t>
  </si>
  <si>
    <t>Công nghiệp khai thác</t>
  </si>
  <si>
    <t>Công nghiệp chế biến</t>
  </si>
  <si>
    <t>Sản xuất, phân phối điện, khí đốt</t>
  </si>
  <si>
    <t>Sản lượng một số sản phẩm công nghiệp chủ yếu:</t>
  </si>
  <si>
    <t>Tỷ Kwh</t>
  </si>
  <si>
    <t>Than sạch</t>
  </si>
  <si>
    <t>THƯƠNG MẠI</t>
  </si>
  <si>
    <t>- Tổng mức bán lẻ hàng hoá và dịch vụ (giá hiện hành)</t>
  </si>
  <si>
    <t>- Doanh thu ngành dịch vụ (giá hiện hành)</t>
  </si>
  <si>
    <t>+ Tài chính - ngân hàng</t>
  </si>
  <si>
    <t>+ Vận tải</t>
  </si>
  <si>
    <t>+ Khách sạn - Nhà hàng - dịch vụ du lịch</t>
  </si>
  <si>
    <t>XUẤT KHẨU</t>
  </si>
  <si>
    <t>NHẬP KHẨU</t>
  </si>
  <si>
    <t>E</t>
  </si>
  <si>
    <t xml:space="preserve"> </t>
  </si>
  <si>
    <t>(Kèm theo công văn số      /SKHĐT-VX ngày     /11/2013 của Sở Kế hoạch và Đầu tư tỉnh Điện Biên)</t>
  </si>
  <si>
    <t xml:space="preserve"> Số TT </t>
  </si>
  <si>
    <t xml:space="preserve"> CHỈ TIÊU</t>
  </si>
  <si>
    <t xml:space="preserve"> Đơn vị tính </t>
  </si>
  <si>
    <t xml:space="preserve">TP Điện Biên Phủ </t>
  </si>
  <si>
    <t xml:space="preserve">Thị xã Mường Lay </t>
  </si>
  <si>
    <t xml:space="preserve">Tuần Giáo </t>
  </si>
  <si>
    <t>Mường Ảng</t>
  </si>
  <si>
    <t>Tủa Chùa</t>
  </si>
  <si>
    <t>Mường Chà</t>
  </si>
  <si>
    <t>Mường Nhé</t>
  </si>
  <si>
    <t xml:space="preserve"> Điện Biên Đông</t>
  </si>
  <si>
    <t>Nậm Pồ</t>
  </si>
  <si>
    <t>DÂN SỐ TRUNG BÌNH</t>
  </si>
  <si>
    <t xml:space="preserve"> Người</t>
  </si>
  <si>
    <t>Trong đó: Nữ</t>
  </si>
  <si>
    <t xml:space="preserve">          - Dân số thành thị</t>
  </si>
  <si>
    <t xml:space="preserve">          - Dân số nông thôn</t>
  </si>
  <si>
    <t xml:space="preserve"> L.Động</t>
  </si>
  <si>
    <t xml:space="preserve">  Tỷ lệ so với dân số</t>
  </si>
  <si>
    <t xml:space="preserve"> - Lao động khu vực thành thị</t>
  </si>
  <si>
    <t xml:space="preserve"> - Lao động khu vực nông thôn</t>
  </si>
  <si>
    <t xml:space="preserve">  - Tr.đó: Lực lượng LĐ là Nữ</t>
  </si>
  <si>
    <t xml:space="preserve">  Tỷ lệ so với lực lượng LĐ</t>
  </si>
  <si>
    <t xml:space="preserve">       Tr.đó: Nữ </t>
  </si>
  <si>
    <t xml:space="preserve"> Phân theo các ngành chính</t>
  </si>
  <si>
    <t xml:space="preserve"> Tỷ lệ so với LĐ đang làm việc trong các ngành KTQD</t>
  </si>
  <si>
    <t>Chăm sóc và bảo vệ trẻ em</t>
  </si>
  <si>
    <t>Tổng số trẻ em có hoàn cảnh đặc biệt</t>
  </si>
  <si>
    <t>Tổng số TE có HCĐBKK được hưởng trợ cấp tại cộng đồng</t>
  </si>
  <si>
    <t>Xã, P</t>
  </si>
  <si>
    <t>Số trẻ em mồ côi được nuôi dưỡng tại TT BTXH tỉnh</t>
  </si>
  <si>
    <t>Số trẻ em mồ côi được nuôi dưỡng tại Làng trẻ em SOS ĐBP</t>
  </si>
  <si>
    <t>Các vấn đề xã hội</t>
  </si>
  <si>
    <t>III.1</t>
  </si>
  <si>
    <t>Trật tự an toàn xã hội</t>
  </si>
  <si>
    <t>Số người lạm dụng ma tuý (có hồ sơ quản lý)</t>
  </si>
  <si>
    <t>Đối tượng</t>
  </si>
  <si>
    <t xml:space="preserve">   Trong đó: Nữ </t>
  </si>
  <si>
    <t xml:space="preserve"> Số người được cai nghiện</t>
  </si>
  <si>
    <t xml:space="preserve"> Trong đó:</t>
  </si>
  <si>
    <t xml:space="preserve">  - Các huyện thị</t>
  </si>
  <si>
    <t xml:space="preserve">  - Các cơ sở khác</t>
  </si>
  <si>
    <t xml:space="preserve">  + TTâm Chữa bệnh - Giáo dục - LĐXH tỉnh</t>
  </si>
  <si>
    <t xml:space="preserve">  + Bộ chỉ huy bộ đội Biên phòng tỉnh</t>
  </si>
  <si>
    <t xml:space="preserve">  + Trại tạm giam Công an tỉnh</t>
  </si>
  <si>
    <t>Số cơ sở nuôi dưỡng tập trung</t>
  </si>
  <si>
    <t xml:space="preserve"> Cơ sở</t>
  </si>
  <si>
    <t xml:space="preserve"> Tr.đó: - TT Bảo trợ xã hội tỉnh</t>
  </si>
  <si>
    <t>III.2</t>
  </si>
  <si>
    <t>Tổng số hộ cuối năm</t>
  </si>
  <si>
    <t xml:space="preserve"> Hộ</t>
  </si>
  <si>
    <t xml:space="preserve"> - Tỷ lệ hộ nghèo</t>
  </si>
  <si>
    <t>III.3</t>
  </si>
  <si>
    <t xml:space="preserve"> Đơn vị tính: Người</t>
  </si>
  <si>
    <t>Số 
TT</t>
  </si>
  <si>
    <t>CHỈ TIÊU</t>
  </si>
  <si>
    <t xml:space="preserve">Trường Cao đẳng Sư phạm </t>
  </si>
  <si>
    <t>Chỉ tiêu trong ngân sách</t>
  </si>
  <si>
    <t>Đào tạo chính quy</t>
  </si>
  <si>
    <t xml:space="preserve">     Trong đó: Sư phạm</t>
  </si>
  <si>
    <t xml:space="preserve"> - Đại học</t>
  </si>
  <si>
    <t>Trường Cao đẳng KT-KT Điện Biên</t>
  </si>
  <si>
    <t>Cao đẳng</t>
  </si>
  <si>
    <t xml:space="preserve"> - Tài chính - Ngân hàng</t>
  </si>
  <si>
    <t xml:space="preserve"> - Kế toán</t>
  </si>
  <si>
    <t xml:space="preserve"> - Khoa học cây trồng </t>
  </si>
  <si>
    <t xml:space="preserve"> - Chăn nuôi</t>
  </si>
  <si>
    <t xml:space="preserve"> - Lâm nghiệp</t>
  </si>
  <si>
    <t xml:space="preserve"> - Quản lý Đất đai</t>
  </si>
  <si>
    <t xml:space="preserve"> - Dịch vụ Pháp lý</t>
  </si>
  <si>
    <t xml:space="preserve">Trung cấp </t>
  </si>
  <si>
    <t xml:space="preserve"> - Hành chính - Văn phòng</t>
  </si>
  <si>
    <t xml:space="preserve"> - Pháp luật</t>
  </si>
  <si>
    <t xml:space="preserve"> - Trồng trọt</t>
  </si>
  <si>
    <t xml:space="preserve"> - Chăn nuôi - Thú y</t>
  </si>
  <si>
    <t xml:space="preserve"> - Quản lý Văn hoá</t>
  </si>
  <si>
    <t xml:space="preserve"> - Tin học ứng dụng</t>
  </si>
  <si>
    <t xml:space="preserve"> - Kế toán Doanh nghiệp</t>
  </si>
  <si>
    <t>Bồi dưỡng ngắn hạn</t>
  </si>
  <si>
    <t>Trường Cao đẳng Y tế</t>
  </si>
  <si>
    <t xml:space="preserve">      Trong đó: Lào</t>
  </si>
  <si>
    <t>*</t>
  </si>
  <si>
    <t>Chia các loại hình đào tạo</t>
  </si>
  <si>
    <t xml:space="preserve"> - Điều dưỡng cao đẳng </t>
  </si>
  <si>
    <t xml:space="preserve"> - Y sĩ </t>
  </si>
  <si>
    <t xml:space="preserve"> - Điều dưỡng liên thông</t>
  </si>
  <si>
    <t xml:space="preserve"> Dự kiến đào tạo định hướng các chuyên khoa, đạo tạo lại, đào tạo ngắn hạn</t>
  </si>
  <si>
    <t xml:space="preserve"> Đào tạo nghề</t>
  </si>
  <si>
    <t xml:space="preserve"> - Cao đẳng </t>
  </si>
  <si>
    <t xml:space="preserve"> - Trung cấp </t>
  </si>
  <si>
    <t xml:space="preserve"> - Sơ cấp nghề và dạy nghề dưới 3 tháng</t>
  </si>
  <si>
    <t xml:space="preserve">   Tr.đó: Dạy nghề cho LĐ nông thôn </t>
  </si>
  <si>
    <t xml:space="preserve"> Phân bổ chi tiết</t>
  </si>
  <si>
    <t xml:space="preserve">Trường Cao đẳng nghề </t>
  </si>
  <si>
    <t xml:space="preserve">  Tr.đó: Dạy nghề cho LĐ nông thôn </t>
  </si>
  <si>
    <t>Thành phố Điện Biên Phủ</t>
  </si>
  <si>
    <t xml:space="preserve"> - Sơ cấp và đào tạo thường xuyên dưới 3 tháng</t>
  </si>
  <si>
    <t xml:space="preserve"> Tr.đó: Dạy nghề cho LĐ nông thôn </t>
  </si>
  <si>
    <t>Thị xã Mường Lay</t>
  </si>
  <si>
    <t>Huyện Điện Biên</t>
  </si>
  <si>
    <t>Huyện Tuần Giáo</t>
  </si>
  <si>
    <t>Huyện Mường Ảng</t>
  </si>
  <si>
    <t>Huyện Tủa Chùa</t>
  </si>
  <si>
    <t>Huyện Mường Chà</t>
  </si>
  <si>
    <t>Huyện Mường Nhé</t>
  </si>
  <si>
    <t>Huyện Điện Biên Đông</t>
  </si>
  <si>
    <t>Huyện Nậm Pồ</t>
  </si>
  <si>
    <t>Cơ sở dạy nghề khác</t>
  </si>
  <si>
    <t xml:space="preserve"> - Trung cấp</t>
  </si>
  <si>
    <t>Biểu 3.3</t>
  </si>
  <si>
    <t>Số TT</t>
  </si>
  <si>
    <t>Điện Biên Đông</t>
  </si>
  <si>
    <t xml:space="preserve">I </t>
  </si>
  <si>
    <t>Số học sinh có mặt đầu năm học</t>
  </si>
  <si>
    <t>GIÁO DỤC MẦM NON</t>
  </si>
  <si>
    <t>1.1</t>
  </si>
  <si>
    <t>Tổng số trẻ mầm non</t>
  </si>
  <si>
    <t>Cháu</t>
  </si>
  <si>
    <t>- Số cháu vào nhà trẻ</t>
  </si>
  <si>
    <t xml:space="preserve">- Số học sinh mẫu giáo </t>
  </si>
  <si>
    <t>Trẻ</t>
  </si>
  <si>
    <t>- Số trẻ 5 tuổi</t>
  </si>
  <si>
    <t>1.2</t>
  </si>
  <si>
    <t>Tổng số lớp và nhóm trẻ</t>
  </si>
  <si>
    <t>lớp</t>
  </si>
  <si>
    <t>- Số nhóm trẻ</t>
  </si>
  <si>
    <t>Nhóm</t>
  </si>
  <si>
    <t>- Số lớp mẫu giáo</t>
  </si>
  <si>
    <t>Lớp</t>
  </si>
  <si>
    <t>- Số lớp 5 tuổi</t>
  </si>
  <si>
    <t>1.3</t>
  </si>
  <si>
    <t>Các tỷ lệ huy động</t>
  </si>
  <si>
    <t>- Tỷ lệ huy động trẻ ra lớp/dân số độ tuổi</t>
  </si>
  <si>
    <t>- Tỷ lệ trẻ mầm non là nữ</t>
  </si>
  <si>
    <t>- Tỷ lệ trẻ suy dinh dưỡng thể nhẹ cân</t>
  </si>
  <si>
    <t>- Tỷ lệ trẻ suy dinh dưỡng thể thấp còi</t>
  </si>
  <si>
    <t>- Tỷ lệ huy động trẻ từ 3 tháng đến dưới 36 tháng tuổi ra lớp</t>
  </si>
  <si>
    <t>- Tỷ lệ huy động trẻ từ 3-5 tuổi ra lớp</t>
  </si>
  <si>
    <t>- Tỷ lệ huy động trẻ 5 tuổi ra lớp</t>
  </si>
  <si>
    <t>GIÁO DỤC PHỔ THÔNG</t>
  </si>
  <si>
    <t>2.1</t>
  </si>
  <si>
    <t>Tổng số học sinh</t>
  </si>
  <si>
    <t>HS</t>
  </si>
  <si>
    <t>Trong đó: Học sinh bán trú</t>
  </si>
  <si>
    <t>2.2</t>
  </si>
  <si>
    <t>Tổng số lớp</t>
  </si>
  <si>
    <t>2.3</t>
  </si>
  <si>
    <t>- Tỷ lệ học sinh nữ/tổng số HS</t>
  </si>
  <si>
    <t>- Tỷ lệ học sinh đúng độ tuổi</t>
  </si>
  <si>
    <t>- Tỷ lệ học sinh bỏ học</t>
  </si>
  <si>
    <t>- Tỷ lệ học sinh lưu ban</t>
  </si>
  <si>
    <t>2.3.1</t>
  </si>
  <si>
    <t>Tiểu học</t>
  </si>
  <si>
    <t>- Học sinh bán trú</t>
  </si>
  <si>
    <t>- Tỷ lệ học sinh 6 tuổi vào lớp 1</t>
  </si>
  <si>
    <t>- Tỷ lệ học sinh nữ/tổng số học sinh</t>
  </si>
  <si>
    <t xml:space="preserve">- Tỷ lệ học sinh lưu ban </t>
  </si>
  <si>
    <t>2.3.2</t>
  </si>
  <si>
    <t xml:space="preserve">Trung học cơ sở </t>
  </si>
  <si>
    <t xml:space="preserve">- Tỷ lệ học sinh 11 tuổi vào lớp 6 </t>
  </si>
  <si>
    <t>- Tỷ lệ học sinh 11-14 tuổi học THCS</t>
  </si>
  <si>
    <t>2.3.3</t>
  </si>
  <si>
    <t>Trung học phổ thông</t>
  </si>
  <si>
    <t>- Tổng số học sinh</t>
  </si>
  <si>
    <t>- Tổng số lớp</t>
  </si>
  <si>
    <t>- Tỷ lệ học sinh 15 tuổi vào lớp 10</t>
  </si>
  <si>
    <t>- Tỷ lệ h/sinh 15-18 tuổi học THPT và tương đương</t>
  </si>
  <si>
    <t>Hệ bổ túc văn hóa</t>
  </si>
  <si>
    <t>H/Sinh</t>
  </si>
  <si>
    <t>- Học sinh PCGDTH-XMC</t>
  </si>
  <si>
    <t>- Học sinh PCGD THCS</t>
  </si>
  <si>
    <t>- Học sinh bổ túc THPT</t>
  </si>
  <si>
    <t>Phổ cập giáo dục - Xóa mù chữ</t>
  </si>
  <si>
    <t xml:space="preserve">Tổng số xã </t>
  </si>
  <si>
    <t>Số xã đạt chuẩn PC GDMN cho trẻ 5 tuổi</t>
  </si>
  <si>
    <t>Số xã đạt chuẩn PC GDTH mức độ 1</t>
  </si>
  <si>
    <t>Số xã đạt chuẩn PC GDTH mức độ 2</t>
  </si>
  <si>
    <t>Số xã đạt chuẩn PC GDTH mức độ 3</t>
  </si>
  <si>
    <t>Số xã đạt chuẩn PCGD THCS mức độ 1</t>
  </si>
  <si>
    <t>Số xã đạt chuẩn PCGD THCS mức độ 2</t>
  </si>
  <si>
    <t>Số xã đạt chuẩn PCGD THCS mức độ 3</t>
  </si>
  <si>
    <t>Số xã đạt chuẩn Xóa mù chữ mức độ 1</t>
  </si>
  <si>
    <t>Số xã đạt chuẩn Xóa mù chữ mức độ 2</t>
  </si>
  <si>
    <t>Trường</t>
  </si>
  <si>
    <t>Trường Mầm non</t>
  </si>
  <si>
    <t>"</t>
  </si>
  <si>
    <t>Các trường phổ thông</t>
  </si>
  <si>
    <t xml:space="preserve">  - Tổng số trường đạt chuẩn Quốc gia</t>
  </si>
  <si>
    <t xml:space="preserve">  - Tổng số trường PTDTBT</t>
  </si>
  <si>
    <t>Trường Tiểu học</t>
  </si>
  <si>
    <t>Trường THCS</t>
  </si>
  <si>
    <t>Trường THPT</t>
  </si>
  <si>
    <t>T.Tâm</t>
  </si>
  <si>
    <t>Trạm</t>
  </si>
  <si>
    <t xml:space="preserve"> Số TT</t>
  </si>
  <si>
    <t>Đơn vị 
tính</t>
  </si>
  <si>
    <t>TP. Đ.Biên Phủ</t>
  </si>
  <si>
    <t>Tuần Giáo</t>
  </si>
  <si>
    <t>Lĩnh vực Văn hóa - Gia đình</t>
  </si>
  <si>
    <t>Phong trào toàn dân đoàn kết XD đời sống văn hóa</t>
  </si>
  <si>
    <t>1</t>
  </si>
  <si>
    <t>Hộ GĐ</t>
  </si>
  <si>
    <t>2</t>
  </si>
  <si>
    <t xml:space="preserve"> Số gia đình đạt tiêu chuẩn VH </t>
  </si>
  <si>
    <t xml:space="preserve"> Tỷ lệ GĐ đạt chuẩn VH chiếm trong tổng số gia đình toàn tỉnh</t>
  </si>
  <si>
    <t>3</t>
  </si>
  <si>
    <t>4</t>
  </si>
  <si>
    <t>Số thôn, bản toàn tỉnh</t>
  </si>
  <si>
    <t>5</t>
  </si>
  <si>
    <t>6</t>
  </si>
  <si>
    <t>nt</t>
  </si>
  <si>
    <t>7</t>
  </si>
  <si>
    <t xml:space="preserve"> Số phường, thị trấn đạt chuẩn văn minh đô thị</t>
  </si>
  <si>
    <t xml:space="preserve"> Tỷ lệ phường, thị trấn đạt chuẩn văn minh đô thị</t>
  </si>
  <si>
    <t>Lĩnh vực gia đình</t>
  </si>
  <si>
    <t>Số BCĐ mô hình PCBLGĐ được thành lập tại các xã,phường, thị trấn (nhân rộng mô hình PCBLGĐ)</t>
  </si>
  <si>
    <t>BCĐ</t>
  </si>
  <si>
    <t xml:space="preserve"> Tỷ lệ xã, phường có ban chỉ đạo mô hình phòng chống bạo lực gia đình </t>
  </si>
  <si>
    <t>CLB</t>
  </si>
  <si>
    <t xml:space="preserve"> Tỷ lệ thôn, bản, tổ dân phố có câu lạc bộ gia đình phát triển bền vững </t>
  </si>
  <si>
    <t xml:space="preserve"> Tỷ lệ gia đình được tuyên truyền phổ biến các luật có liên quan đến lĩnh vực gia đình</t>
  </si>
  <si>
    <t>Phát triển thiết chế văn hóa, thể thao cơ sở</t>
  </si>
  <si>
    <t xml:space="preserve"> Số trung tâm Văn hóa - Thể thao cấp huyện</t>
  </si>
  <si>
    <t>Huyện, thị, TP</t>
  </si>
  <si>
    <t xml:space="preserve"> Số huyện/ thị/ thành phố có Nhà văn hóa, thể thao </t>
  </si>
  <si>
    <t xml:space="preserve"> Số huyện/ thị/ thành phố có thư viện</t>
  </si>
  <si>
    <t xml:space="preserve"> Tổng số xã, phường, thị trấn</t>
  </si>
  <si>
    <t>Xã, phường, TT</t>
  </si>
  <si>
    <t xml:space="preserve"> Số xã, phường, thị trấn có Nhà văn hóa, thể thao</t>
  </si>
  <si>
    <t xml:space="preserve"> Tỷ lệ xã, phường có nhà VH-TT</t>
  </si>
  <si>
    <t xml:space="preserve"> Số thôn, bản, tổ dân phố có nhà văn hóa và điểm sinh hoạt cộng đồng </t>
  </si>
  <si>
    <t>Thôn, bản</t>
  </si>
  <si>
    <t xml:space="preserve"> Tỷ lệ thôn, bản, tổ dân phố có nhà văn hóa và điểm sinh hoạt cộng đồng </t>
  </si>
  <si>
    <t xml:space="preserve"> Sân bóng đá mini tại thôn, bản</t>
  </si>
  <si>
    <t>Sân</t>
  </si>
  <si>
    <t xml:space="preserve"> Tỷ lệ thôn, bản có sân bóng đá mini</t>
  </si>
  <si>
    <t>Bảo tồn di sản văn hóa</t>
  </si>
  <si>
    <t xml:space="preserve">Số di sản văn hóa phi vật thể được lập hồ sơ khoa học đề nghị đưa vào Danh mục DSVH phi vật thể quốc gia </t>
  </si>
  <si>
    <t>DSVH</t>
  </si>
  <si>
    <t xml:space="preserve"> Số loại hình văn hóa phi vật thể của các dân tộc thiểu số được bảo tồn hàng năm</t>
  </si>
  <si>
    <t>Loại hình</t>
  </si>
  <si>
    <t>Tỷ lệ các dân tộc có các giá trị di sản văn hóa, tiêu biểu, đại diện được bảo tồn, phát huy</t>
  </si>
  <si>
    <t>Lượt người</t>
  </si>
  <si>
    <t xml:space="preserve"> Trong đó, lượt khách quốc tế</t>
  </si>
  <si>
    <t xml:space="preserve"> Tổng số hiện vật có trong bảo tàng đến cuối kỳ báo cáo</t>
  </si>
  <si>
    <t>Hiện vật</t>
  </si>
  <si>
    <t xml:space="preserve"> Số di tích lịch sử được xếp hạng đến cuối kỳ báo cáo</t>
  </si>
  <si>
    <t>Di tích</t>
  </si>
  <si>
    <t xml:space="preserve"> Trong đó, số di tích mới được xếp hạng trong kì</t>
  </si>
  <si>
    <t>Lĩnh vực Thể dục, thể thao</t>
  </si>
  <si>
    <t>Thể thao quần chúng</t>
  </si>
  <si>
    <t xml:space="preserve"> Số người tham gia luyện tập thường xuyên ít nhất 01 môn thể thao</t>
  </si>
  <si>
    <t xml:space="preserve"> Tỷ lệ người tham gia luyện tập thường xuyên  ít nhất 01 môn thể thao trong tổng dân số toàn tỉnh</t>
  </si>
  <si>
    <t>Số gia đình thể thao</t>
  </si>
  <si>
    <t>Gia đình</t>
  </si>
  <si>
    <t>Tỷ lệ gia đình thể thao trong tổng số hộ gia đình toàn tỉnh</t>
  </si>
  <si>
    <t xml:space="preserve"> Số câu lạc bộ thể thao cơ sở</t>
  </si>
  <si>
    <t>Thể thao thành tích cao</t>
  </si>
  <si>
    <t xml:space="preserve"> Số VĐV đạt đẳng cấp kiện tướng QG</t>
  </si>
  <si>
    <t>VĐV</t>
  </si>
  <si>
    <t xml:space="preserve"> Số VĐV đạt cấp I QG</t>
  </si>
  <si>
    <t xml:space="preserve"> Số huy chương các loại đạt được trong năm</t>
  </si>
  <si>
    <t>HC</t>
  </si>
  <si>
    <t>Giải</t>
  </si>
  <si>
    <t xml:space="preserve"> Số Vận động viên được đào tạo </t>
  </si>
  <si>
    <t>Lĩnh vực Du lịch</t>
  </si>
  <si>
    <t xml:space="preserve"> Số lượt khách du lịch đến Điện Biên</t>
  </si>
  <si>
    <t xml:space="preserve"> Tr.đó: Số lượt khách khách Quốc tế</t>
  </si>
  <si>
    <t xml:space="preserve"> Thu nhập XH từ hoạt động du lịch</t>
  </si>
  <si>
    <t>Ngày</t>
  </si>
  <si>
    <t>Các chỉ tiêu</t>
  </si>
  <si>
    <t>So sánh %</t>
  </si>
  <si>
    <t>Bưu chính - Viễn thông</t>
  </si>
  <si>
    <t>Bưu chính</t>
  </si>
  <si>
    <t>Số dân phục vụ bình quân</t>
  </si>
  <si>
    <t>Người/điểm</t>
  </si>
  <si>
    <t>Bán kính phục vụ bình quân</t>
  </si>
  <si>
    <t>Km/điểm</t>
  </si>
  <si>
    <t>Viễn thông</t>
  </si>
  <si>
    <t>Tổng số thuê bao điện thoại</t>
  </si>
  <si>
    <t>Thuê bao</t>
  </si>
  <si>
    <t>Số trạm thu phát sóng thông tin di động (BTS)</t>
  </si>
  <si>
    <t>Thuê bao/100 dân</t>
  </si>
  <si>
    <t>Phát thanh</t>
  </si>
  <si>
    <t>Truyền hình</t>
  </si>
  <si>
    <t>Công nghệ thông tin</t>
  </si>
  <si>
    <t>DANH MỤC CÁC DỰ ÁN QUY HOẠCH</t>
  </si>
  <si>
    <t>Đơn vị: Triệu đồng</t>
  </si>
  <si>
    <t>Cấp phê duyệt</t>
  </si>
  <si>
    <t>Thời gian bắt đầu - kết thúc</t>
  </si>
  <si>
    <t>Tổng dự toán được duyệt</t>
  </si>
  <si>
    <t>Vốn trong nước</t>
  </si>
  <si>
    <t>Vốn nước ngoài</t>
  </si>
  <si>
    <t>7=6/4</t>
  </si>
  <si>
    <t xml:space="preserve"> Lao động việc làm</t>
  </si>
  <si>
    <t xml:space="preserve"> Số LĐ chia theo khu vực</t>
  </si>
  <si>
    <t xml:space="preserve"> Tổng số Lao động qua đào tạo</t>
  </si>
  <si>
    <t xml:space="preserve"> Tỷ lệ thất nghiệp ở khu vực thành thị</t>
  </si>
  <si>
    <t xml:space="preserve"> - Tỷ lệ xã, phường, thị trấn đạt tiêu chuẩn phù hợp với trẻ em</t>
  </si>
  <si>
    <t>Bổ sung một số chỉ số liên quan đến Phát triển trẻ thơ toàn diện từ năm 2019</t>
  </si>
  <si>
    <t>Số trẻ em không nơi nương tựa được nhận nuôi dưỡng tại cộng đồng</t>
  </si>
  <si>
    <t>Số vụ bạo hành trẻ em được phát hiện</t>
  </si>
  <si>
    <t>Vụ</t>
  </si>
  <si>
    <t>Số vụ bạo hành trẻ em được xử lý</t>
  </si>
  <si>
    <t>Số cán bộ làm công tác bảo vệ trẻ em/cán bộ công tác xã hội các cấp tham gia quản lý trường hợp</t>
  </si>
  <si>
    <t xml:space="preserve">             - Làng trẻ em SOS ĐBP</t>
  </si>
  <si>
    <t xml:space="preserve"> Bảo hiểm xã hội</t>
  </si>
  <si>
    <t>Đối tượng thuộc diện tham gia BHXH bắt buộc</t>
  </si>
  <si>
    <t>Số người tham gia BHXH bắt buộc</t>
  </si>
  <si>
    <t>Tốc độ phát triển số người tham gia BHXH bắt buộc</t>
  </si>
  <si>
    <t>Đối tượng thuộc diện tham gia BHXH thất nghiệp</t>
  </si>
  <si>
    <t xml:space="preserve"> - Số người tham gia BHXH thất nghiệp</t>
  </si>
  <si>
    <t>Tốc độ phát triển số người tham gia BHXH thất nghiệp</t>
  </si>
  <si>
    <t>Đối tượng thuộc diện tham gia BHXH tự nguyện</t>
  </si>
  <si>
    <t xml:space="preserve"> - Số người tham gia BHXH tự nguyện</t>
  </si>
  <si>
    <t>Tốc độ phát triển số người tham gia BHXH tự nguyện</t>
  </si>
  <si>
    <t xml:space="preserve"> - Cao đẳng chính quy</t>
  </si>
  <si>
    <t xml:space="preserve"> - Trung cấp chính quy</t>
  </si>
  <si>
    <t xml:space="preserve"> - Đào tạo cao đẳng, trung cấp không chính quy</t>
  </si>
  <si>
    <t xml:space="preserve"> - Bồi dưỡng các hệ </t>
  </si>
  <si>
    <t xml:space="preserve"> - Đào tạo nghề</t>
  </si>
  <si>
    <t xml:space="preserve">Chỉ tiêu ngoài ngân sách </t>
  </si>
  <si>
    <t>Liên kết đào tạo vừa làm vừa học (tuyển mới)</t>
  </si>
  <si>
    <t xml:space="preserve"> - Đại học </t>
  </si>
  <si>
    <t xml:space="preserve"> - Hướng dẫn du lịch</t>
  </si>
  <si>
    <t xml:space="preserve"> - Xây dựng dân dụng và Công nghiệp</t>
  </si>
  <si>
    <t>Đào tạo nghề (Sơ cấp + Đào tạo thường xuyên)</t>
  </si>
  <si>
    <t>d</t>
  </si>
  <si>
    <t xml:space="preserve"> Tuyển mới đào tạo liên thông (từ trung cấp lên cao đẳng, hệ vừa học vừa làm)</t>
  </si>
  <si>
    <t>Trung tâm GDTX tỉnh</t>
  </si>
  <si>
    <t>Trung tâm NN-TH</t>
  </si>
  <si>
    <t>Trung tâm GDNN-GDTX</t>
  </si>
  <si>
    <t>Trung tâm Hỗ trợ phát triển giáo dục hòa nhập tỉnh Điện Biên</t>
  </si>
  <si>
    <t>Thị xã 
Mường Lay</t>
  </si>
  <si>
    <t xml:space="preserve">Tham gia giải thi đấu TDTT </t>
  </si>
  <si>
    <t xml:space="preserve"> Trong đó: Tham gia Hội thi</t>
  </si>
  <si>
    <t>Hội thi</t>
  </si>
  <si>
    <t>Số cán bộ quản lý, giáo viên, nhân viên mầm non được tập huấn về tư vấn dinh dưỡng và tâm lý cho trẻ</t>
  </si>
  <si>
    <t>Số nhân viên nấu ăn có chứng chỉ nghề nấu ăn</t>
  </si>
  <si>
    <t>Số điểm trường mầm non có nhà vệ sinh hợp vệ sinh</t>
  </si>
  <si>
    <t>Điểm trường</t>
  </si>
  <si>
    <t>Số điểm trường mầm non có nguồn nước sử dụng hợp vệ sinh</t>
  </si>
  <si>
    <t>Số nhóm/lớp mầm non có đủ thiết bị, đồ dùng, đồ chơi tối thiểu theo quy định</t>
  </si>
  <si>
    <t>Số điểm trường mầm non có 05 loại đồ chơi ngoài trời trở lên trong danh mục quy định</t>
  </si>
  <si>
    <t>Dự án quy hoạch chuyển tiếp</t>
  </si>
  <si>
    <t>Cơ sở giáo dục</t>
  </si>
  <si>
    <t>Bổ sung một số chỉ số liên quan đến Phát triển trẻ thơ toàn diện</t>
  </si>
  <si>
    <t>9=8/6</t>
  </si>
  <si>
    <t>Ước thực
hiện cả năm</t>
  </si>
  <si>
    <t>TP.ĐBP</t>
  </si>
  <si>
    <t>ĐBĐông</t>
  </si>
  <si>
    <t>TX. MLay</t>
  </si>
  <si>
    <t>Nông nghiệp</t>
  </si>
  <si>
    <t>Sản xuất cây lương thực</t>
  </si>
  <si>
    <t>- Sản lượng thóc</t>
  </si>
  <si>
    <t>- Sản lượng thóc ruộng</t>
  </si>
  <si>
    <t>- Cơ cấu thóc ruộng
trong TSLLT</t>
  </si>
  <si>
    <t>Lúa Đông xuân</t>
  </si>
  <si>
    <t xml:space="preserve">Sản lượng </t>
  </si>
  <si>
    <t>Lúa Mùa</t>
  </si>
  <si>
    <t>Lúa nương</t>
  </si>
  <si>
    <t>Cây ngô</t>
  </si>
  <si>
    <t>Cây chè búp</t>
  </si>
  <si>
    <t>- Tổng Diện tích</t>
  </si>
  <si>
    <t>Trong đó: DT trồng mới</t>
  </si>
  <si>
    <t>- Sản lượng búp tươi</t>
  </si>
  <si>
    <t>Cây cà phê</t>
  </si>
  <si>
    <t>Cây cao su</t>
  </si>
  <si>
    <t xml:space="preserve">  Đàn trâu </t>
  </si>
  <si>
    <t xml:space="preserve">  Đàn bò  </t>
  </si>
  <si>
    <t xml:space="preserve"> Đàn gia cầm </t>
  </si>
  <si>
    <t xml:space="preserve">Tổng sản lượng </t>
  </si>
  <si>
    <t>Trồng rừng tập trung</t>
  </si>
  <si>
    <t>Trồng rừng phòng hộ</t>
  </si>
  <si>
    <t>Trồng rừng sản xuất (CT30a và các nguồn vốn khác)</t>
  </si>
  <si>
    <t xml:space="preserve">Khoán bảo vệ rừng </t>
  </si>
  <si>
    <t>Khoanh nuôi tái sinh rừng</t>
  </si>
  <si>
    <t>Độ che phủ rừng</t>
  </si>
  <si>
    <t xml:space="preserve"> - Tỷ lệ hộ cận nghèo</t>
  </si>
  <si>
    <t>Tỷ lệ hộ nghèo dân tộc thiểu số</t>
  </si>
  <si>
    <t>Tổng số Trường cao đẳng trên địa bàn tỉnh</t>
  </si>
  <si>
    <t>Tổng số chỉ tiêu tuyển mới</t>
  </si>
  <si>
    <t>CHI TIẾT TẠI CÁC CƠ SỞ ĐÀO TẠO</t>
  </si>
  <si>
    <r>
      <t xml:space="preserve">Chỉ tiêu trong ngân sách </t>
    </r>
    <r>
      <rPr>
        <b/>
        <i/>
        <sz val="11"/>
        <rFont val="Times New Roman"/>
        <family val="1"/>
      </rPr>
      <t>(Đào tạo chính quy)</t>
    </r>
  </si>
  <si>
    <t>Các chỉ tiêu phát triển thiên niên kỷ đối với đồng bào dân tộc thiểu số</t>
  </si>
  <si>
    <t>Tỷ lệ trẻ em DTTS nhập học đúng độ tuổi bậc tiểu học (%)</t>
  </si>
  <si>
    <t>Tỷ lệ người DTTS hoàn thành chương trình  tiểu học (%)</t>
  </si>
  <si>
    <t>Tỷ lệ người DTTS biết chữ  trong độ tuổi từ 15 tuổi đến 60 tuổi (%)</t>
  </si>
  <si>
    <t>Tỷ lệ nữ người DTTS biết chữ trong độ tuổi từ 15 đến 60 tuổi (%)</t>
  </si>
  <si>
    <t>Tỷ lệ học sinh nữ DTTS ở cấp tiểu học, trung học cơ sở, trung học phổ thông (%)</t>
  </si>
  <si>
    <t>Tổng DT cây lương thực có hạt</t>
  </si>
  <si>
    <t>Trồng rừng thay thế</t>
  </si>
  <si>
    <t>Số hộ nghèo đầu kỳ theo chuẩn Quốc gia</t>
  </si>
  <si>
    <t>Giảm nghèo</t>
  </si>
  <si>
    <t xml:space="preserve">Số hộ nghèo cuối kỳ theo chuẩn Quốc gia </t>
  </si>
  <si>
    <t>Số hộ tái nghèo, phát sinh nghèo</t>
  </si>
  <si>
    <t>Cây công nghiệp dài ngày</t>
  </si>
  <si>
    <t>Tổng Diện tích</t>
  </si>
  <si>
    <t>Nội dung</t>
  </si>
  <si>
    <t xml:space="preserve">Đơn vị tính </t>
  </si>
  <si>
    <t xml:space="preserve">Chia ra các huyện, thị, thành phố </t>
  </si>
  <si>
    <t>Tuần 
Giáo</t>
  </si>
  <si>
    <t xml:space="preserve">Mường Ảng </t>
  </si>
  <si>
    <t>Tủa 
Chùa</t>
  </si>
  <si>
    <t>Nậm 
Pồ</t>
  </si>
  <si>
    <t xml:space="preserve"> Tỷ lệ TE&lt;1 tuổi TCĐĐ các loại Vắc xin</t>
  </si>
  <si>
    <t>Biểu làm lại số liệu hoàn toàn mới so với của Phòng tổng hợp (Đề nghị Copy nguyên cả sheet)</t>
  </si>
  <si>
    <t xml:space="preserve"> Tỷ lệ phụ nữ có thai được tiêm phòng UV2+</t>
  </si>
  <si>
    <t xml:space="preserve"> Tỷ lệ PNCT được tư vấn và kiểm tra HIV</t>
  </si>
  <si>
    <t xml:space="preserve"> Tỷ lệ PNCT nhiễm HIV nhận được thuốc  ARV/số PNMT nhiễm HIV toàn tỉnh </t>
  </si>
  <si>
    <t xml:space="preserve"> Tỷ suất tử vong TE dưới 1 tuổi</t>
  </si>
  <si>
    <t>%o</t>
  </si>
  <si>
    <t xml:space="preserve">Tỷ suất tử vong trẻ em DTTS dưới 1 tuổi trên 1000 trẻ DTTS đẻ sống </t>
  </si>
  <si>
    <t xml:space="preserve"> Tỷ suất tử vong TE dưới 5 tuổi</t>
  </si>
  <si>
    <t xml:space="preserve">Tỷ suất tử vong trẻ em DTTS dưới 5 tuổi trên 1000 trẻ DTTS đẻ sống </t>
  </si>
  <si>
    <t xml:space="preserve"> Tỷ số tử vong mẹ/100.000 trẻ đẻ sống</t>
  </si>
  <si>
    <t>BM</t>
  </si>
  <si>
    <t>Tỷ số tử vong người mẹ DTTS/100.000 trẻ người DTTS đẻ sống</t>
  </si>
  <si>
    <t xml:space="preserve"> Tỷ lệ trẻ sơ sinh dưới 2500 gr</t>
  </si>
  <si>
    <t xml:space="preserve"> Tỷ lệ trẻ nhỏ được bú mẹ hoàn toàn trong 6 tháng đầu</t>
  </si>
  <si>
    <t xml:space="preserve"> Tỷ lệ TE dưới 5 tuổi SDD (cân nặng/tuổi)</t>
  </si>
  <si>
    <t xml:space="preserve">Tỷ lệ suy dinh dưỡng cân nặng/tuổi ở trẻ em DTTS dưới 5 tuổi </t>
  </si>
  <si>
    <t xml:space="preserve"> Tỷ lệ trẻ dưới 5 tuổi bị SDD thể thấp còi (chiều cao theo tuổi) </t>
  </si>
  <si>
    <t xml:space="preserve">Tỷ lệ các ca sinh của phụ nữ DTTS được cán bộ y tế đã qua đào tạo đỡ </t>
  </si>
  <si>
    <t xml:space="preserve"> Tỷ lệ Bướu cổ trẻ em từ 8 - 10 tuổi</t>
  </si>
  <si>
    <t xml:space="preserve"> Tỷ lệ hộ gia đình sử dụng nhà tiêu vệ sinh hợp vệ sinh</t>
  </si>
  <si>
    <t>Tỷ lệ hộ gia đình DTTS sử dụng nhà tiêu vệ sinh hợp vệ sinh</t>
  </si>
  <si>
    <t xml:space="preserve"> Tỷ lệ mắc một số bệnh xã hội/dân số:</t>
  </si>
  <si>
    <t xml:space="preserve"> Uốn ván</t>
  </si>
  <si>
    <t>1/100.000</t>
  </si>
  <si>
    <t xml:space="preserve"> Sốt rét</t>
  </si>
  <si>
    <t>1/1000</t>
  </si>
  <si>
    <t xml:space="preserve">Tỷ lệ người DTTS mắc sốt rét/1000 dân DTTS </t>
  </si>
  <si>
    <t>Tỷ lệ người DTTS mắc lao/100.000 dân DTTS</t>
  </si>
  <si>
    <t xml:space="preserve"> HIV/AIDS còn sống</t>
  </si>
  <si>
    <t xml:space="preserve">Tỷ lệ nhiễm HIV ở nhóm dân số DTTS 15-24 tuổi </t>
  </si>
  <si>
    <t xml:space="preserve"> Phong (BN phong mới phát hiện)</t>
  </si>
  <si>
    <t xml:space="preserve"> Phong lưu hành</t>
  </si>
  <si>
    <t xml:space="preserve"> Tâm thần </t>
  </si>
  <si>
    <t xml:space="preserve"> Ngộ độc thực phẩm </t>
  </si>
  <si>
    <t xml:space="preserve"> Tai nạn thương tích</t>
  </si>
  <si>
    <t xml:space="preserve">Số trẻ &lt; 15 tuổi  chiếm 33,56% dân số </t>
  </si>
  <si>
    <t>Số trẻ &lt; 15 tuổi  mắc các bệnh có tiêm chủng</t>
  </si>
  <si>
    <t>Số trẻ &lt; 15 tuổi  chết các bệnh có tiêm chủng</t>
  </si>
  <si>
    <t>Tỷ lệ &lt; 15 tuổi chết</t>
  </si>
  <si>
    <t xml:space="preserve"> Thuốc tiêu dùng bình quân người/năm</t>
  </si>
  <si>
    <t>Đồng</t>
  </si>
  <si>
    <t xml:space="preserve"> Cơ sở cung cấp dịch vụ y tế</t>
  </si>
  <si>
    <t xml:space="preserve"> Tuyến tỉnh</t>
  </si>
  <si>
    <t xml:space="preserve"> Bệnh viện tuyến tỉnh:</t>
  </si>
  <si>
    <t>BV</t>
  </si>
  <si>
    <t xml:space="preserve"> Bệnh viện đa khoa </t>
  </si>
  <si>
    <t xml:space="preserve"> Bệnh viện y học cổ truyền</t>
  </si>
  <si>
    <t xml:space="preserve"> Bệnh viện Lao và Bệnh phổi</t>
  </si>
  <si>
    <t xml:space="preserve"> Bệnh viện Tâm thần</t>
  </si>
  <si>
    <t xml:space="preserve"> Khu điều trị bệnh nhân phong</t>
  </si>
  <si>
    <t>Cơ sở</t>
  </si>
  <si>
    <t xml:space="preserve"> Chi cục Dân số - KHHGĐ</t>
  </si>
  <si>
    <t>Chi cục</t>
  </si>
  <si>
    <t xml:space="preserve"> Chi cục An toàn vệ sinh thực phẩm</t>
  </si>
  <si>
    <t xml:space="preserve"> Trung tâm chuyên khoa tuyến tỉnh</t>
  </si>
  <si>
    <t xml:space="preserve"> Tuyến huyện, xã</t>
  </si>
  <si>
    <t xml:space="preserve"> Phòng khám đa khoa khu vực</t>
  </si>
  <si>
    <t>PK</t>
  </si>
  <si>
    <t xml:space="preserve"> Tổng số giường bệnh toàn tỉnh</t>
  </si>
  <si>
    <t xml:space="preserve"> Trong đó: Giường Quốc lập</t>
  </si>
  <si>
    <t>1/10.000</t>
  </si>
  <si>
    <t xml:space="preserve"> BV đa khoa tỉnh</t>
  </si>
  <si>
    <t xml:space="preserve"> BV Y học cổ truyền</t>
  </si>
  <si>
    <t xml:space="preserve"> Giường bệnh PKĐKKV</t>
  </si>
  <si>
    <t xml:space="preserve"> Nhân lực y tế:</t>
  </si>
  <si>
    <t xml:space="preserve"> Số bác sĩ</t>
  </si>
  <si>
    <t xml:space="preserve"> Tỷ lệ Bác sỹ/ vạn dân</t>
  </si>
  <si>
    <t xml:space="preserve"> Số DSĐH</t>
  </si>
  <si>
    <t xml:space="preserve"> Tỷ lệ Dược sỹ đại học/ vạn dân</t>
  </si>
  <si>
    <t xml:space="preserve"> Số xã có bác sĩ</t>
  </si>
  <si>
    <t xml:space="preserve"> Tỷ lệ trạm y tế xã có bác sỹ hoạt động</t>
  </si>
  <si>
    <t xml:space="preserve"> Số xã có NHS hoặc YSSN</t>
  </si>
  <si>
    <t xml:space="preserve"> Tỷ lệ xã có NHS hoặc YSSN</t>
  </si>
  <si>
    <t xml:space="preserve"> Số bản có Nhân viên y tế thôn bản</t>
  </si>
  <si>
    <t>Số thôn, bản</t>
  </si>
  <si>
    <t>Bộ tiêu chí quốc gia về y tế xã</t>
  </si>
  <si>
    <t xml:space="preserve"> Xã đạt chuẩn Quốc gia về y tế xã (theo Chuẩn cũ)</t>
  </si>
  <si>
    <t xml:space="preserve"> Tỷ lệ xã đạt chuẩn QGYT theo Chuẩn cũ</t>
  </si>
  <si>
    <t xml:space="preserve"> Xã đạt Tiêu chí quốc gia về y tế xã 2011-2020</t>
  </si>
  <si>
    <t xml:space="preserve"> Tỷ lệ xã đạt Tiêu chí quốc gia về y tế xã</t>
  </si>
  <si>
    <t>F</t>
  </si>
  <si>
    <t xml:space="preserve"> Dân số - Kế hoạch hóa gia đình</t>
  </si>
  <si>
    <t xml:space="preserve"> Dân số</t>
  </si>
  <si>
    <t xml:space="preserve"> Dân số trung bình </t>
  </si>
  <si>
    <t xml:space="preserve"> - Tỷ lệ sinh</t>
  </si>
  <si>
    <t xml:space="preserve"> - Tỷ lệ tăng dân số tự nhiên</t>
  </si>
  <si>
    <t xml:space="preserve"> - Mức giảm tỷ lệ sinh</t>
  </si>
  <si>
    <t xml:space="preserve"> - Tỷ lệ phát triển dân số</t>
  </si>
  <si>
    <t xml:space="preserve"> - Tỷ số giới tính khi sinh</t>
  </si>
  <si>
    <t>Số bé trai/100 bé gái</t>
  </si>
  <si>
    <t xml:space="preserve"> - Dân số nam</t>
  </si>
  <si>
    <t xml:space="preserve">    Tỷ lệ so với tổng dân số</t>
  </si>
  <si>
    <t xml:space="preserve"> - Dân số nữ</t>
  </si>
  <si>
    <t xml:space="preserve"> - Dân số thành thị</t>
  </si>
  <si>
    <t xml:space="preserve"> - Dân số nông thôn</t>
  </si>
  <si>
    <t xml:space="preserve"> - Tỷ lệ nữ từ 15 - 49 tuổi so với dân số</t>
  </si>
  <si>
    <t xml:space="preserve"> - Tỷ lệ PN 15 - 49 tuổi có chồng</t>
  </si>
  <si>
    <t xml:space="preserve"> - Tỷ lệ các cặp vợ chồng thực hiện các BPTT</t>
  </si>
  <si>
    <t xml:space="preserve"> - Tỷ lệ các bà mẹ sinh con thứ 3 trở lên so với tổng số bà mẹ sinh con trong năm</t>
  </si>
  <si>
    <t>G</t>
  </si>
  <si>
    <t>Số người tham gia Bảo hiểm y tế</t>
  </si>
  <si>
    <t>- Tỷ lệ người dân tham gia Bảo hiểm y tế</t>
  </si>
  <si>
    <t>H</t>
  </si>
  <si>
    <t>Tỷ lệ người nhiễm HIV có nhu cầu điều trị bằng thuốc ARV tiếp cận được thuốc ARV</t>
  </si>
  <si>
    <t xml:space="preserve">Giảm tỷ lệ nhiễm HIV của trẻ em sinh ra từ mẹ nhiễm HIV </t>
  </si>
  <si>
    <t>K</t>
  </si>
  <si>
    <t>Tỷ lệ trẻ 18 tháng tuổi tiêm sởi - rubella</t>
  </si>
  <si>
    <t>Tỷ lệ trẻ 18 tháng tuổi tiêm DPT mũi 4</t>
  </si>
  <si>
    <t>Tỷ lệ trẻ 1 - 5 tuổi tiêm viêm não 2 mũi cơ bản</t>
  </si>
  <si>
    <t>Tỷ lệ trẻ 2 - 5 tuổi tiêm viêm não mũi 3</t>
  </si>
  <si>
    <t>Tỷ lệ trẻ em &lt; 6 tuổi bị khuyết tật tại cộng đồng được phát hiện, can thiệp sớm</t>
  </si>
  <si>
    <t>Tỷ lệ phụ nữ đẻ tại cơ sở y tế</t>
  </si>
  <si>
    <t>Tỷ lệ bà mẹ và trẻ sơ sinh được nhân viên y tế chăm sóc tuần đầu sau sinh</t>
  </si>
  <si>
    <t>18=6/4</t>
  </si>
  <si>
    <t>19=7/6</t>
  </si>
  <si>
    <t>Tổng số hợp tác xã</t>
  </si>
  <si>
    <t>Tỷ lệ Lao các thể mới được phát hiện trong năm</t>
  </si>
  <si>
    <t>Tỷ lệ mắc lao trong cộng đồng</t>
  </si>
  <si>
    <t xml:space="preserve"> Số lượt khách đến tham quan 2 bảo tàng và các điểm di tích</t>
  </si>
  <si>
    <t>Cung cấp nước, xử lý rác thải</t>
  </si>
  <si>
    <t>Dự án quy hoạch triển khai mới</t>
  </si>
  <si>
    <t>Trung tâm NN tư thục</t>
  </si>
  <si>
    <t xml:space="preserve">  Đàn lợn</t>
  </si>
  <si>
    <t xml:space="preserve"> - Dược sỹ trung cấp</t>
  </si>
  <si>
    <t>Liên thông trình độ trung cấp điều dưỡng (văn bằng 2)</t>
  </si>
  <si>
    <t>Biểu 09</t>
  </si>
  <si>
    <t>BIỂU TỔNG HỢP TÌNH HÌNH THỰC HIỆN CÁC DỰ ÁN TRỌNG ĐIỂM</t>
  </si>
  <si>
    <t>DANH MỤC DỰ ÁN</t>
  </si>
  <si>
    <t xml:space="preserve">TÌNH HÌNH TRIỂN KHAI THỰC HIỆN </t>
  </si>
  <si>
    <t>Chương trình</t>
  </si>
  <si>
    <t>Chương trình xây dựng nông thôn mới</t>
  </si>
  <si>
    <t>Chương trình Mục tiêu quốc gia giảm nghèo bền vững (chương trình 30a, 135)</t>
  </si>
  <si>
    <t>Chương trình đô thị miền núi phía Bắc – thành phố Điện Biên Phủ, vốn vay Ngân hàng thế giới (WB)</t>
  </si>
  <si>
    <t>Dự án đường Na Sang (Km146+200/QL.12) - TT xã Huổi Mí - Pú Xi - Nậm Mức (Km450/QL.6) - Km456/QL.6 - Thị trấn Tủa Chùa - Huổi Lóng, tỉnh Điện Biên (Phân đoạn TT. Tủa Chùa - Nậm Mức - Huổi Mí)</t>
  </si>
  <si>
    <t>Dự án Đường Vành Đai II (nối tiếp khu TĐC Noong Bua thành phố Điện Biên Phủ với khu TĐC Pú Tửu thị trấn huyện Điện Biên) - Hạng mục bổ sung Đoạn tuyến đường nối từ đường Võ Nguyên Giáp đến khu TĐC Noong Bua (Gọi tắt là Dự án đường 60m).</t>
  </si>
  <si>
    <r>
      <t>Hạ tầng kỹ thuật khung</t>
    </r>
    <r>
      <rPr>
        <b/>
        <sz val="12"/>
        <rFont val="Times New Roman"/>
        <family val="1"/>
      </rPr>
      <t xml:space="preserve"> </t>
    </r>
    <r>
      <rPr>
        <sz val="12"/>
        <rFont val="Times New Roman"/>
        <family val="1"/>
      </rPr>
      <t>khu trụ sở cơ quan, khu công cộng, khu thương mại dịch vụ dọc trục đường 60m</t>
    </r>
  </si>
  <si>
    <t>Dự án nâng cấp cải tạo Cảng hàng không Điện Biên (bao gồm)</t>
  </si>
  <si>
    <t>Dự án giải phóng mặt bằng, hỗ trợ tái định cư theo quy hoạch chi tiết Cảng hàng không Điện Biên giai đoạn đến năm 2020, định hướng đến năm 2030 (để thực hiện dự án Nâng cấp, cải tạo Cảng hàng không Điện Biên)</t>
  </si>
  <si>
    <t>Xây dựng Điểm tái định cư số I</t>
  </si>
  <si>
    <t>Xây dựng Điểm tái định cư số III</t>
  </si>
  <si>
    <t>Xây dựng điểm tái định cư C13</t>
  </si>
  <si>
    <t>Dự án Khu tái định cư các hộ dân đường 15m từ cầu A1 xuống cầu C4.</t>
  </si>
  <si>
    <t>Dự án đầu tư xây dựng Đường Thanh Minh - đồi Độc Lập và khu dân cư (đường vành đai phía Bắc), thành phố Điện Biên Phủ.</t>
  </si>
  <si>
    <t>Đề án 79</t>
  </si>
  <si>
    <t>Dự án tái định cư thủy điện Sơn la:</t>
  </si>
  <si>
    <t>Lưu ý ko xóa công thức</t>
  </si>
  <si>
    <t>Ước TH cả năm</t>
  </si>
  <si>
    <t>Mục tiêu</t>
  </si>
  <si>
    <t>Lực lượng lao động từ 15 tuổi trở lên</t>
  </si>
  <si>
    <t>các phòng bổ sung</t>
  </si>
  <si>
    <t>Kế hoạch năm 2023</t>
  </si>
  <si>
    <t>2023/
2022</t>
  </si>
  <si>
    <t>2023/ 2022</t>
  </si>
  <si>
    <t>CHỈ TIÊU KINH TẾ</t>
  </si>
  <si>
    <t>Tổng vốn đầu tư toàn xã hội</t>
  </si>
  <si>
    <t>Thu ngân sách trên địa bàn</t>
  </si>
  <si>
    <t>Tổng lượt khách du lịch</t>
  </si>
  <si>
    <t>Nghìn lượt</t>
  </si>
  <si>
    <t>Doanh thu từ hoạt động du lịch</t>
  </si>
  <si>
    <t>CHỈ TIÊU XÃ HỘI</t>
  </si>
  <si>
    <t>Tỷ lệ lao động nông nghiệp trong tổng lao động xã hội</t>
  </si>
  <si>
    <t xml:space="preserve">Tỷ lệ lao động qua đào tạo </t>
  </si>
  <si>
    <t>TĐ: Tỷ lệ lao động có bằng cấp chứng chỉ</t>
  </si>
  <si>
    <t>Tỷ lệ thất nghiệp ở khu vực thành thị</t>
  </si>
  <si>
    <t>Tỷ lệ hộ nghèo theo chuẩn nghèo giai đoạn 2021-2025</t>
  </si>
  <si>
    <t>Số bác sĩ/10.000 dân</t>
  </si>
  <si>
    <t>Bác sĩ</t>
  </si>
  <si>
    <t>Số giường bệnh/10.000 dân</t>
  </si>
  <si>
    <t>Xã đạt chuẩn nông thôn mới</t>
  </si>
  <si>
    <t>Tỷ lệ hộ được dùng điện sinh hoạt an toàn</t>
  </si>
  <si>
    <t>Tỷ lệ người sử dụng internet</t>
  </si>
  <si>
    <t xml:space="preserve">Tỷ lệ trường mầm non, phổ thông đạt chuẩn quốc gia </t>
  </si>
  <si>
    <t>Tỷ lệ gia đình đạt danh hiệu "Gia đình văn hoá"</t>
  </si>
  <si>
    <t>CHỈ TIÊU MÔI TRƯỜNG</t>
  </si>
  <si>
    <t>Tỷ lệ dân số nông thôn được dùng nước sinh hoạt hợp vệ sinh</t>
  </si>
  <si>
    <t>Tỷ lệ dân số nông thôn được sử dụng nước sạch</t>
  </si>
  <si>
    <t xml:space="preserve">Tỷ lệ dân số đô thị được sử dụng nước sạch </t>
  </si>
  <si>
    <t>Tỷ lệ chất thải rắn ở đô thị được thu gom</t>
  </si>
  <si>
    <t>Tỷ lệ chất thải rắn ở nông thôn được thu gom</t>
  </si>
  <si>
    <t>Tỷ lệ chất thải rắn ở đô thị được xử lý</t>
  </si>
  <si>
    <t xml:space="preserve">Tỷ lệ che phủ rừng </t>
  </si>
  <si>
    <t>Tổng mức lưu chuyển hàng hoá bán lẻ trên địa bàn</t>
  </si>
  <si>
    <t>Tổng thu ngân sách nhà nước</t>
  </si>
  <si>
    <t>Thu bổ sung từ ngân sách Trung ương</t>
  </si>
  <si>
    <t>Khu vực Nhà nước</t>
  </si>
  <si>
    <t>Khu vực ngoài Nhà nước</t>
  </si>
  <si>
    <t>Khu vực có vốn đầu tư trực tiếp nước ngoài</t>
  </si>
  <si>
    <t>NÔNG, LÂM NGHIỆP, THUỶ SẢN</t>
  </si>
  <si>
    <t>Năng suất, sản lượng một số cây trồng chủ yếu trên địa bàn</t>
  </si>
  <si>
    <t>Cây lương thực có hạt</t>
  </si>
  <si>
    <t>Tổng diện tích</t>
  </si>
  <si>
    <t>Tổng sản lượng</t>
  </si>
  <si>
    <t>Lúa cả năm</t>
  </si>
  <si>
    <t xml:space="preserve">       - Lúa mùa:       Diện tích</t>
  </si>
  <si>
    <t xml:space="preserve">                                Năng suất</t>
  </si>
  <si>
    <t xml:space="preserve">                                Sản lượng     </t>
  </si>
  <si>
    <t xml:space="preserve">       - Lúa nương:   Diện tích</t>
  </si>
  <si>
    <t>Ngô:  Diện tích</t>
  </si>
  <si>
    <t>Cây công nghiệp lâu năm chủ yếu</t>
  </si>
  <si>
    <t>Cây Cao su</t>
  </si>
  <si>
    <t>TĐ + Diện tích trồng mới</t>
  </si>
  <si>
    <t>Chè</t>
  </si>
  <si>
    <t xml:space="preserve"> TĐ: + Diện tích trồng mới</t>
  </si>
  <si>
    <t xml:space="preserve">        + Diện tích kinh doanh</t>
  </si>
  <si>
    <t>Sản lượng chè búp tươi</t>
  </si>
  <si>
    <t>Mắc ca</t>
  </si>
  <si>
    <t>Cây hàng năm, cây hoa màu chủ yếu</t>
  </si>
  <si>
    <t>Sắn</t>
  </si>
  <si>
    <t xml:space="preserve">Tổng diện tích  </t>
  </si>
  <si>
    <t>Đậu tương</t>
  </si>
  <si>
    <t>1.4</t>
  </si>
  <si>
    <t xml:space="preserve">Cây ăn quả </t>
  </si>
  <si>
    <t>- Diện tích rừng hiện có</t>
  </si>
  <si>
    <t xml:space="preserve">- Diện tích rừng trồng mới tập trung </t>
  </si>
  <si>
    <t xml:space="preserve"> Ha</t>
  </si>
  <si>
    <t>+ Rừng phòng hộ và đặc dụng</t>
  </si>
  <si>
    <t>Nghìn cây</t>
  </si>
  <si>
    <t>- Diện tích rừng trồng được chăm sóc</t>
  </si>
  <si>
    <t>ha</t>
  </si>
  <si>
    <t>- Diện tích rừng được khoanh nuôi tái sinh</t>
  </si>
  <si>
    <t>- Khai thác chế biến lâm sản (sản lượng gỗ)</t>
  </si>
  <si>
    <t>m3</t>
  </si>
  <si>
    <t>- Tỷ lệ che phủ rừng</t>
  </si>
  <si>
    <t>Chăn nuôi</t>
  </si>
  <si>
    <t xml:space="preserve"> Trong đó: Thịt lợn</t>
  </si>
  <si>
    <t>- Diện tích nuôi trồng thủy sản</t>
  </si>
  <si>
    <t>- Số lồng nuôi trồng thủy sản</t>
  </si>
  <si>
    <t>Lồng</t>
  </si>
  <si>
    <t>- Sản lượng nuôi trồng thuỷ sản</t>
  </si>
  <si>
    <t>- Sản lượng khai thác thuỷ sản</t>
  </si>
  <si>
    <t>Phát triển nông thôn</t>
  </si>
  <si>
    <t>- Tỷ lệ dân số nông thôn được sử dụng nước hợp vệ sinh</t>
  </si>
  <si>
    <t>- Số tiêu chí nông thôn mới bình quân đạt được bình quân/xã</t>
  </si>
  <si>
    <t>CÔNG NGHIỆP - XÂY DỰNG</t>
  </si>
  <si>
    <t>- Công nghiệp khai khoáng</t>
  </si>
  <si>
    <t>- Công nghiệp chế biến, chế tạo</t>
  </si>
  <si>
    <t>- Sản xuất và phân phối điện, khí đốt, nước</t>
  </si>
  <si>
    <t>- Cung cấp nước, quản lý và xử lý rác thải, nước thải</t>
  </si>
  <si>
    <t>Sản lượng một số sản phẩm công nghiệp chủ yếu</t>
  </si>
  <si>
    <t>Tổng mức bán lẻ hàng hoá (giá hiện hành)</t>
  </si>
  <si>
    <t>Dịch vụ vận tải</t>
  </si>
  <si>
    <t>- Số lượt hành khách vận chuyển</t>
  </si>
  <si>
    <t>Nghìn HK</t>
  </si>
  <si>
    <t>- Số lượt hành khách luân chuyển</t>
  </si>
  <si>
    <t>Triệu HK.Km</t>
  </si>
  <si>
    <t>- Khối lượng hàng hóa vận chuyển</t>
  </si>
  <si>
    <t>- Khối lượng hàng hóa luân chuyển</t>
  </si>
  <si>
    <t>Triệu tấn.Km</t>
  </si>
  <si>
    <t>Du lịch</t>
  </si>
  <si>
    <t>- Lượt khách du lịch</t>
  </si>
  <si>
    <t>- Doanh thu từ hoạt động du lịch</t>
  </si>
  <si>
    <t xml:space="preserve"> -</t>
  </si>
  <si>
    <t>Tỷ lệ dân số được quản lý bằng hồ sơ sức khoẻ điện tử</t>
  </si>
  <si>
    <t>Chia theo huyện, thị xã, thành phố</t>
  </si>
  <si>
    <t xml:space="preserve"> Tổng số người trong độ tuổi LĐ</t>
  </si>
  <si>
    <t>LĐ đang làm việc trong các ngành KTQD</t>
  </si>
  <si>
    <t xml:space="preserve"> - Công nghiệp - Xây dựng</t>
  </si>
  <si>
    <t xml:space="preserve"> - Nông nghiệp - Lâm nghiệp - Thủy sản</t>
  </si>
  <si>
    <t xml:space="preserve"> - Thương mại - Dịch vụ</t>
  </si>
  <si>
    <t xml:space="preserve">  Tr. đó: - Tỷ lệ LĐ được đào tạo so với lực lượng lao động</t>
  </si>
  <si>
    <t xml:space="preserve">  Tr. đó: Tỷ lệ lao động qua đào tạo nghề</t>
  </si>
  <si>
    <t xml:space="preserve"> Số LĐ được tạo việc làm mới trong năm</t>
  </si>
  <si>
    <t xml:space="preserve">  Tr. đó: - Số LĐ được tạo việc làm từ Quỹ QG hỗ trợ việc làm</t>
  </si>
  <si>
    <t xml:space="preserve"> - Tạo việc làm từ Xuất khẩu lao động</t>
  </si>
  <si>
    <t>Mục tiêu theo chuẩn nghèo GĐ 2021-2025</t>
  </si>
  <si>
    <t>1)</t>
  </si>
  <si>
    <t>Tỷ lệ lực lượng lao động trong độ tuổi tham gia BHXH bắt buộc</t>
  </si>
  <si>
    <t>2)</t>
  </si>
  <si>
    <t>Tỷ lệ lực lượng lao động trong độ tuổi tham gia BHXH thất nghiệp</t>
  </si>
  <si>
    <t>3)</t>
  </si>
  <si>
    <t>Tỷ lệ lực lượng lao động trong độ tuổi tham gia BHXH tự nguyện</t>
  </si>
  <si>
    <t xml:space="preserve"> - Đại học (liên kết đào tạo đại học)</t>
  </si>
  <si>
    <t>Bồi dưỡng cán bộ, giáo viên và nhân viên nghiệp vụ giáo dục</t>
  </si>
  <si>
    <t xml:space="preserve"> - Bán hàng trong siêu thị</t>
  </si>
  <si>
    <t xml:space="preserve"> - Nghiệp vụ nhà hàng, khách sạn</t>
  </si>
  <si>
    <t>Chỉ tiêu ngoài ngân sách</t>
  </si>
  <si>
    <t xml:space="preserve"> - Trung cấp vừa làm vừa học</t>
  </si>
  <si>
    <t xml:space="preserve"> - Trung cấp đào tạo từ xa, tự học có hướng dẫn</t>
  </si>
  <si>
    <t>Đào tạo cho học sinh Lào</t>
  </si>
  <si>
    <t xml:space="preserve"> - Dược sĩ trung cấp</t>
  </si>
  <si>
    <t>- Tỷ lệ học sinh 6-10 tuổi học tiểu học</t>
  </si>
  <si>
    <t>Trong đó: 
 + Học sinh các trường DTNT</t>
  </si>
  <si>
    <t xml:space="preserve"> + Học sinh bán trú</t>
  </si>
  <si>
    <t>Trong đó:
  - Trường đạt chuẩn Quốc gia</t>
  </si>
  <si>
    <t xml:space="preserve">  - Trường mầm non tư thục</t>
  </si>
  <si>
    <t>Trong đó:
 - Các trường PT DTNT tỉnh, huyện</t>
  </si>
  <si>
    <t xml:space="preserve">  - Số trường PTDTBT</t>
  </si>
  <si>
    <t>Trong đó:
 - Trường đạt chuẩn Quốc gia</t>
  </si>
  <si>
    <t xml:space="preserve"> - Số trường PTDTBT</t>
  </si>
  <si>
    <t xml:space="preserve"> - Số trường THCS tư thục</t>
  </si>
  <si>
    <t xml:space="preserve"> Chỉ tiêu hoạt động</t>
  </si>
  <si>
    <t xml:space="preserve"> Tỷ lệ PN đẻ được khám thai 4 lần/3 kỳ thai nghén (TT37/2019/TT-BYT ngày 30/12/2019, hiệu lực từ 01/4/2020)</t>
  </si>
  <si>
    <t>Tỷ lệ phụ nữ DTTS được khám thai ít nhất 4 lần trong 3 kỳ thai nghén</t>
  </si>
  <si>
    <t xml:space="preserve">Tỷ lệ suy dinh dưỡng thể thấp còi ở trẻ em DTTS dưới 5 tuổi </t>
  </si>
  <si>
    <t xml:space="preserve"> Tỷ lệ dân số dùng muối Iốt và các chế phẩm chứa I ốt</t>
  </si>
  <si>
    <t xml:space="preserve"> TTYT các huyện (thực hiện đa chức năng)</t>
  </si>
  <si>
    <t xml:space="preserve"> Trạm y tế xã, phường  (*)</t>
  </si>
  <si>
    <t xml:space="preserve"> Tỷ lệ xã có trạm y tế</t>
  </si>
  <si>
    <t xml:space="preserve"> Tỷ lệ giường bệnh Quốc lập / vạn dân</t>
  </si>
  <si>
    <t xml:space="preserve"> Giường bệnh tuyến tỉnh:</t>
  </si>
  <si>
    <t xml:space="preserve"> BV Phổi</t>
  </si>
  <si>
    <t xml:space="preserve"> Giường bệnh tuyến huyện:</t>
  </si>
  <si>
    <t xml:space="preserve"> Giường bệnh của TTYT huyện </t>
  </si>
  <si>
    <r>
      <t xml:space="preserve"> Giường bệnh trạm y tế xã (3 giường lưu/trạm)</t>
    </r>
    <r>
      <rPr>
        <i/>
        <sz val="11"/>
        <rFont val="Times New Roman"/>
        <family val="1"/>
      </rPr>
      <t xml:space="preserve"> </t>
    </r>
  </si>
  <si>
    <t xml:space="preserve"> Tỷ lệ thôn, bản có Nhân viên y tế thôn bản theo Quyết định số 17/2020/UBND 09/9/2020 của UBND tỉnh</t>
  </si>
  <si>
    <t xml:space="preserve"> Dân số phân theo giới tính</t>
  </si>
  <si>
    <t xml:space="preserve"> Dân số phân theo thành thị, nông thôn</t>
  </si>
  <si>
    <t xml:space="preserve"> Kế hoạch hóa gia đình</t>
  </si>
  <si>
    <t xml:space="preserve"> - Tỷ lệ phụ nữ trong độ tuổi sinh đẻ (15-49 tuổi) đang sử dụng BPTT hiện đại</t>
  </si>
  <si>
    <t>Bổ sung mới các chỉ tiêu về phòng chống HIV/AIDS</t>
  </si>
  <si>
    <t>Số người người nghiện các chất dạng thuốc phiện được điều trị thay thế bằng thuốc Methadone và Buprenorphine</t>
  </si>
  <si>
    <t>L</t>
  </si>
  <si>
    <t>Dân số được quản lý bằng hồ sơ sức khỏe điện tử</t>
  </si>
  <si>
    <t xml:space="preserve"> Số thôn, bản đạt tiêu chuẩn VH </t>
  </si>
  <si>
    <t xml:space="preserve"> Tỷ lệ thôn, bản đạt VH chiếm trong tổng số thôn, bản toàn tỉnh/ huyện</t>
  </si>
  <si>
    <t xml:space="preserve">Số CLB gia đình phát triển bền vững tại các thôn, bản,tổ dân phố </t>
  </si>
  <si>
    <t xml:space="preserve"> - Trong đó, huyện/ thị/ thành phố có Nhà thư viện</t>
  </si>
  <si>
    <t>Số di sản văn hóa phi vật thể được đưa vào Danh mục di sản văn hóa phi vật thể quốc gia</t>
  </si>
  <si>
    <t>Tuyến năng khiếu</t>
  </si>
  <si>
    <t>Tuyến trẻ</t>
  </si>
  <si>
    <t>Tuyến tỉnh</t>
  </si>
  <si>
    <t xml:space="preserve"> Số ngày lưu trú bình quân của khách du lịch</t>
  </si>
  <si>
    <t>Lạc</t>
  </si>
  <si>
    <t>- Số xã đạt chuẩn nông thôn mới</t>
  </si>
  <si>
    <t>- Số xã đạt chuẩn nông thôn mới nâng cao</t>
  </si>
  <si>
    <t>Tổng số điểm phục vụ bưu chính</t>
  </si>
  <si>
    <t>Điểm</t>
  </si>
  <si>
    <t>Số điểm Bưu điện VHX</t>
  </si>
  <si>
    <t>Số điểm phục vụ bưu chính khác</t>
  </si>
  <si>
    <t>Tỷ lệ xã có điểm Bưu điện VHX</t>
  </si>
  <si>
    <t>Tổng doanh thu dịch vụ bưu chính và thương mại điện tử</t>
  </si>
  <si>
    <t>Hạ tầng viễn thông</t>
  </si>
  <si>
    <t>Cáp quang kéo đến khu vực có dân cư sinh sống, làm việc</t>
  </si>
  <si>
    <t>Tỷ lệ sử dụng chung công trình hạ tầng kỹ thuật viễn thông thụ động (Giữa các ngành, các doanh nghiệp VT với nhau)</t>
  </si>
  <si>
    <t>Tỷ lệ khu vực có dân cư sinh sống, làm việc được phủ sóng TTDĐ mạng 3G, 4G</t>
  </si>
  <si>
    <t>Vị trí trạm</t>
  </si>
  <si>
    <t xml:space="preserve">Thuê bao điện thoại </t>
  </si>
  <si>
    <t>Số thuê bao điện thoại di động trên 100 dân</t>
  </si>
  <si>
    <t>Tỷ lệ thuê bao điện thoại di động sử dụng tiêu dùng dữ liệu</t>
  </si>
  <si>
    <t>Thuê bao Internet</t>
  </si>
  <si>
    <t>Tỷ lệ hộ gia đình có kết nối Internet băng rộng</t>
  </si>
  <si>
    <t>Sô thuê bao Internet băng rộng cố định mặt đất</t>
  </si>
  <si>
    <t>Tỷ lệ người sử dụng Internet</t>
  </si>
  <si>
    <t>Lưu lượng sử dụng dịch vụ dữ liệu di động bình quân đầu người trên 1 năm</t>
  </si>
  <si>
    <t>GB</t>
  </si>
  <si>
    <t>Tổng số thuê bao Internet băng rộng di động mặt đất</t>
  </si>
  <si>
    <t>Tỷ lệ hộ gia đình có thể kết nối Internet băng rộng cố định</t>
  </si>
  <si>
    <t>Doanh thu viễn thông</t>
  </si>
  <si>
    <t>Tổng doanh thu các dịch vụ viễn thông + Internet</t>
  </si>
  <si>
    <t>Số xã, phường, thị trấn có đài truyền thanh</t>
  </si>
  <si>
    <t>Thời lượng chương trình tự sản xuất/ngày</t>
  </si>
  <si>
    <t>Giờ/ngày</t>
  </si>
  <si>
    <t>Thời lượng chương trình tự sản xuất mới/ngày</t>
  </si>
  <si>
    <t xml:space="preserve">Số Chương trình phát thanh sản xuất mới ở cơ sở cấp huyện </t>
  </si>
  <si>
    <t>Chương trình/tuần</t>
  </si>
  <si>
    <t>Thời lượng chương trình tự sản xuất cộng tác trên sóng truyền hình tỉnh/tuần</t>
  </si>
  <si>
    <t>Giờ</t>
  </si>
  <si>
    <t>Thời lượng chương trình tự sản xuất mới phát sóng trên sóng truyền hình tỉnh/ tuần</t>
  </si>
  <si>
    <t>Tỷ lệ hồ sơ công việc được xử lý trên môi trường mạng</t>
  </si>
  <si>
    <t>Tỷ lệ hồ sơ giải quyết qua dịch vụ công trực tuyến mức độ 3, 4 trên tổng số hồ sơ của DVC trực tuyến mức độ 3, 4</t>
  </si>
  <si>
    <t>Tỷ lệ hộ được xem Đài truyền hình tỉnh</t>
  </si>
  <si>
    <t>Tỷ lệ người dân tham gia Bảo hiểm y tế</t>
  </si>
  <si>
    <t>Số người được điều trị Methadone</t>
  </si>
  <si>
    <t xml:space="preserve"> - Tr,đó: Số hiện vật mới được sưu tầm bổ sung mới trong kỳ </t>
  </si>
  <si>
    <t>CÁC CHỈ TIÊU KINH TẾ - XÃ HỘI - MÔI TRƯỜNG CHỦ YẾU NĂM 2024</t>
  </si>
  <si>
    <t>Thực hiện năm 2022</t>
  </si>
  <si>
    <t>Năm 2023</t>
  </si>
  <si>
    <t>Ước thực hiện 2023 so với thực hiện 2022 (%)</t>
  </si>
  <si>
    <t>Kế hoạch năm 2024</t>
  </si>
  <si>
    <t>Kế hoạch 2024 so với ước thực hiện 2023 (%)</t>
  </si>
  <si>
    <t>CÁC CHỈ TIÊU KINH TẾ TỔNG HỢP NĂM 2024</t>
  </si>
  <si>
    <t>CÁC CHỈ TIÊU NÔNG NGHIỆP, CÔNG NGHIỆP, DỊCH VỤ, XUẤT KHẨU NĂM 2024</t>
  </si>
  <si>
    <t>CHỈ TIÊU SẢN XUẤT NÔNG NGHIỆP CHỦ YẾU NĂM 2024 - TỈNH ĐIỆN BIÊN</t>
  </si>
  <si>
    <t>Thực hiện
2022</t>
  </si>
  <si>
    <t xml:space="preserve"> Năng suất</t>
  </si>
  <si>
    <t xml:space="preserve"> Sản lượng </t>
  </si>
  <si>
    <t>Diện tích nuôi trồng</t>
  </si>
  <si>
    <t xml:space="preserve">CHỈ TIÊU SẢN XUẤT CÔNG NGHIỆP, DỊCH VỤ NĂM 2024 - TỈNH ĐIỆN BIÊN
</t>
  </si>
  <si>
    <t>Biểu số 3.1</t>
  </si>
  <si>
    <t>Biểu số 3.2</t>
  </si>
  <si>
    <t>TH 2022</t>
  </si>
  <si>
    <t>Nước máy sản xuất</t>
  </si>
  <si>
    <t xml:space="preserve">Xi măng </t>
  </si>
  <si>
    <t>Thực hiện 2022</t>
  </si>
  <si>
    <t>Kế hoạch 2024</t>
  </si>
  <si>
    <t>Biểu 4.1</t>
  </si>
  <si>
    <t xml:space="preserve"> CHỈ TIÊU HƯỚNG DẪN PHÁT TRIỂN LAO ĐỘNG VIỆC LÀM, BẢO VỆ TRẺ EM, CÁC VẤN ĐỀ XÃ HỘI VÀ ĐÀO TẠO NGHỀ NĂM 2024</t>
  </si>
  <si>
    <t>Biểu số 8</t>
  </si>
  <si>
    <t xml:space="preserve"> Biểu 4.5</t>
  </si>
  <si>
    <t>CHỈ TIÊU HƯỚNG DẪN PHÁT TRIỂN SỰ NGHIỆP VĂN HOÁ, THỂ THAO VÀ DU LỊCH NĂM 2024</t>
  </si>
  <si>
    <t>2024/
2023</t>
  </si>
  <si>
    <t>Biểu 4.4</t>
  </si>
  <si>
    <t>CHỈ TIÊU HƯỚNG DẪN PHÁT TRIỂN SỰ NGHIỆP Y TẾ NĂM 2024</t>
  </si>
  <si>
    <t>CHỈ TIÊU HƯỚNG DẪN VỀ PHÁT TRIỂN ĐÀO TẠO NĂM 2024</t>
  </si>
  <si>
    <t xml:space="preserve"> Thực hiện năm 2022</t>
  </si>
  <si>
    <t>Ước TH năm 2023</t>
  </si>
  <si>
    <t>2024/ 2023</t>
  </si>
  <si>
    <t xml:space="preserve"> Biểu 4.2</t>
  </si>
  <si>
    <t>CHỈ TIÊU HƯỚNG DẪN PHÁT TRIỂN SỰ NGHIỆP GIÁO DỤC NĂM 2024</t>
  </si>
  <si>
    <t>Ước TH 2023/ TH 2022</t>
  </si>
  <si>
    <t>KH 2024/ Ước TH 2023</t>
  </si>
  <si>
    <t xml:space="preserve">Thu nhập bình quân đầu người </t>
  </si>
  <si>
    <t>63,00</t>
  </si>
  <si>
    <t>85</t>
  </si>
  <si>
    <t>Kế hoạch
năm 2024</t>
  </si>
  <si>
    <t>TH 6 tháng</t>
  </si>
  <si>
    <t>Ước TH 2023/KH 2023</t>
  </si>
  <si>
    <t>Cơ cấu theo ngành kinh tế (giá hiện hành)</t>
  </si>
  <si>
    <t>- Nông, lâm nghiệp, thuỷ sản</t>
  </si>
  <si>
    <t>- Công nghiệp, xây dựng</t>
  </si>
  <si>
    <t xml:space="preserve">- Dịch vụ   </t>
  </si>
  <si>
    <t>Thu nội địa</t>
  </si>
  <si>
    <t>Ngân sách tỉnh điều tiết bổ sung cho ngân huyện</t>
  </si>
  <si>
    <t>a)</t>
  </si>
  <si>
    <t>b)</t>
  </si>
  <si>
    <t>Vốn đầu tư nguồn ngân sách nhà nước (bao gồm vốn trái phiếu Chính phủ) trên địa bàn</t>
  </si>
  <si>
    <t>Thực hiện kế hoạch đầu tư vốn ngân sách nhà nước</t>
  </si>
  <si>
    <t>Giải ngân kế hoạch đầu tư vốn ngân sách nhà nước</t>
  </si>
  <si>
    <t>T
T</t>
  </si>
  <si>
    <t>Ước TH 2023/Kế hoạch 2023</t>
  </si>
  <si>
    <t>Ước TH
cả năm</t>
  </si>
  <si>
    <t>TĐ: - Lúa chiêm xuân: Diện tích</t>
  </si>
  <si>
    <t xml:space="preserve">                                       Năng suất</t>
  </si>
  <si>
    <t xml:space="preserve">                                       Sản lượng     </t>
  </si>
  <si>
    <t xml:space="preserve">                                 Năng suất  </t>
  </si>
  <si>
    <t xml:space="preserve">                                 Sản lượng      </t>
  </si>
  <si>
    <t xml:space="preserve">         Năng suất      </t>
  </si>
  <si>
    <t xml:space="preserve">         Sản lượng    </t>
  </si>
  <si>
    <t>Tổng diện tích chăm sóc</t>
  </si>
  <si>
    <t>Diện tích khai thác</t>
  </si>
  <si>
    <t>e</t>
  </si>
  <si>
    <t>Cây Quế</t>
  </si>
  <si>
    <t>Trong đó: Trồng mới</t>
  </si>
  <si>
    <t>Dong riềng</t>
  </si>
  <si>
    <t>Cây dứa</t>
  </si>
  <si>
    <t>Diện tích thu hoạch</t>
  </si>
  <si>
    <t>Tạ/Ha</t>
  </si>
  <si>
    <t>+ Trồng cây lâm sản ngoài gỗ</t>
  </si>
  <si>
    <t>Mới</t>
  </si>
  <si>
    <t xml:space="preserve">ha </t>
  </si>
  <si>
    <t>chuyển tiếp</t>
  </si>
  <si>
    <t>Trong đó: số xã biên giới đạt chuẩn nông thôn mới</t>
  </si>
  <si>
    <t>Tỷ lệ số xã đạt chuẩn nông thôn mới</t>
  </si>
  <si>
    <t>- Số xã đạt chuẩn nông thôn mới kiểu mẫu</t>
  </si>
  <si>
    <t>- Số xã chưa đạt chuẩn nông thôn mới</t>
  </si>
  <si>
    <t>+ Số xã cơ bản đạt chuẩn nông thôn mới (15-18 tiêu chí)</t>
  </si>
  <si>
    <t>+ Số xã đạt từ 10-14 tiêu chí</t>
  </si>
  <si>
    <t>+ Số xã đạt từ 5-9 tiêu chí</t>
  </si>
  <si>
    <t>- Số tiêu chí nông thôn mới bình quân đạt được bình quân/bản</t>
  </si>
  <si>
    <t>- Số bản đạt chuẩn nông thôn mới</t>
  </si>
  <si>
    <t>Gạch xây (gạch không nung)</t>
  </si>
  <si>
    <t>CÁC CHỈ TIÊU VỀ XÃ HỘI, GIẢM NGHÈO NĂM 2024</t>
  </si>
  <si>
    <t>- Dân số trung bình</t>
  </si>
  <si>
    <t>Triệu người</t>
  </si>
  <si>
    <t>- Tỷ lệ tăng dân số tự nhiên</t>
  </si>
  <si>
    <t>- Mức giảm tỷ suất sinh</t>
  </si>
  <si>
    <t>- Tỷ số giới tính khi sinh (số bé trai so với 100 bé gái)</t>
  </si>
  <si>
    <t>- Tổng số lao động có việc làm</t>
  </si>
  <si>
    <t>- Số người trong độ tuổi lao động có khả năng lao động</t>
  </si>
  <si>
    <t>- Tỷ lệ lao động trong độ tuổi tham gia bảo hiểm xã hội</t>
  </si>
  <si>
    <t>- Số lao động được giải quyết việc làm trong năm</t>
  </si>
  <si>
    <t>- Tỷ lệ lao động thất nghiệp khu vực thành thị</t>
  </si>
  <si>
    <t>- Tỷ lệ lao động nông nghiệp trong tổng số lao động xã hội</t>
  </si>
  <si>
    <t>- Số lao động xuất khẩu trong năm</t>
  </si>
  <si>
    <t>- Tỷ lệ lao động được đào tạo so với tổng số lao động</t>
  </si>
  <si>
    <t>TĐ: Tỷ lệ lao động được cấp bằng, chứng chỉ</t>
  </si>
  <si>
    <t>- Tổng số đại  biểu HĐND huyện</t>
  </si>
  <si>
    <t>+ Số đại biểu nữ trong HĐND huyện</t>
  </si>
  <si>
    <t>+ Tỷ lệ đại biểu nữ trong HĐND huyện</t>
  </si>
  <si>
    <t>GIẢM NGHÈO</t>
  </si>
  <si>
    <t>- Tổng số hộ của toàn huyện</t>
  </si>
  <si>
    <t>Trong đó theo chuẩn nghèo đa chiều giai đoạn 2021-2025:</t>
  </si>
  <si>
    <t>+ Số hộ nghèo</t>
  </si>
  <si>
    <t xml:space="preserve">+ Tỷ lệ hộ nghèo </t>
  </si>
  <si>
    <t>+ Số hộ cận nghèo</t>
  </si>
  <si>
    <t>+ Tỷ lệ hộ cận nghèo</t>
  </si>
  <si>
    <t>+ Mức giảm tỷ lệ hộ nghèo</t>
  </si>
  <si>
    <t>%/năm</t>
  </si>
  <si>
    <t>+ Số hộ thoát nghèo</t>
  </si>
  <si>
    <t>+ Số hộ tái nghèo</t>
  </si>
  <si>
    <t>+ Số hộ nghèo mới phát sinh</t>
  </si>
  <si>
    <t xml:space="preserve">- Số hộ thiếu đói trong năm </t>
  </si>
  <si>
    <t>- Tỷ lệ hộ thiếu đói</t>
  </si>
  <si>
    <t>CUNG CẤP DỊCH VỤ VÀ CƠ SỞ HẠ TẦNG THIẾT YẾU</t>
  </si>
  <si>
    <t>- Tổng số xã của toàn huyện</t>
  </si>
  <si>
    <t xml:space="preserve">+ Số xã đặc biệt khó khăn </t>
  </si>
  <si>
    <t>+ Số xã biên giới</t>
  </si>
  <si>
    <t>+ Số xã có đường ô tô đến TTX</t>
  </si>
  <si>
    <t>+ Số xã có đường ô tô đến TTX được cứng hóa</t>
  </si>
  <si>
    <t>+ Tỷ lệ xã có đường ô tô đến TTX được cứng hóa</t>
  </si>
  <si>
    <t>+ Số xã có nhà văn hóa, thư viện</t>
  </si>
  <si>
    <t>- Tỷ lệ hộ gia đình được dùng điện sinh hoạt</t>
  </si>
  <si>
    <t>Trong đó: Tỷ lệ hộ gia đình được sử dụng điện sinh hoạt an toàn</t>
  </si>
  <si>
    <t>- Tỷ lệ đô thị hóa</t>
  </si>
  <si>
    <t>Y TẾ</t>
  </si>
  <si>
    <t>- Tỷ lệ người dân có thẻ bảo hiểm y tế</t>
  </si>
  <si>
    <t>99,9</t>
  </si>
  <si>
    <t>- Số người tham gia BHXH bắt buộc</t>
  </si>
  <si>
    <t>- Tỷ lệ người tham gia BHXH bắt buộc</t>
  </si>
  <si>
    <t>4,49</t>
  </si>
  <si>
    <t>- Tỷ lệ xã/phường đạt tiêu chí quốc gia về y tế</t>
  </si>
  <si>
    <t xml:space="preserve">- Số giường bệnh/10.000 dân </t>
  </si>
  <si>
    <t>- Số bác sỹ/10.000 dân</t>
  </si>
  <si>
    <t>- Tỷ lệ trạm y tế xã, phường, thị trấn có bác sỹ làm việc</t>
  </si>
  <si>
    <t>- Số ca nhiễm HIV được phát hiện trên 100.000 dân</t>
  </si>
  <si>
    <t>Ca</t>
  </si>
  <si>
    <t>- Tỷ lệ trẻ em dưới 5 tuổi suy dinh dưỡng</t>
  </si>
  <si>
    <t>- Tỷ lệ trẻ em dưới 1 tuổi được tiêm chủng đầy đủ các loại vắc xin</t>
  </si>
  <si>
    <t>VI</t>
  </si>
  <si>
    <t>VĂN HÓA - THỂ THAO</t>
  </si>
  <si>
    <t>- Tỷ lệ tiểu khu, tổ dân phố đạt tiêu chuẩn văn hoá</t>
  </si>
  <si>
    <t>- Tỷ lệ gia đình đạt danh hiệu "Gia đình văn hoá"</t>
  </si>
  <si>
    <t>- Tỷ lệ dân số tham gia luyện tập thể dục thể thao thường xuyên</t>
  </si>
  <si>
    <t>3,6</t>
  </si>
  <si>
    <t>- Số câu lạc bộ thể dục thể thao</t>
  </si>
  <si>
    <t>- Tỷ lệ hộ gia đình đạt gia đình thể thao</t>
  </si>
  <si>
    <t>- Số huy chương đạt được</t>
  </si>
  <si>
    <t>- Số vận động viên đẳng cấp quốc gia</t>
  </si>
  <si>
    <t>- Số xã, phường đạt tiêu chuẩn phù hợp với trẻ em</t>
  </si>
  <si>
    <t>- Tỷ lệ xã, phường đạt tiêu chuẩn xã, phường phù hợp với trẻ em</t>
  </si>
  <si>
    <t>VII</t>
  </si>
  <si>
    <t>THÔNG TIN TRUYỀN THÔNG</t>
  </si>
  <si>
    <t>- Thời lượng phát thanh bằng tiếng dân tộc</t>
  </si>
  <si>
    <t>Giờ/năm</t>
  </si>
  <si>
    <t>- Số hộ xem được Đài THVN</t>
  </si>
  <si>
    <t>- Tỷ lệ hộ xem được Đài THVN</t>
  </si>
  <si>
    <t>- Số hộ nghe được Đài TNVN</t>
  </si>
  <si>
    <t>- Tỷ lệ hộ nghe được Đài TNVN</t>
  </si>
  <si>
    <t>- Tỷ lệ người sử dụng internet</t>
  </si>
  <si>
    <t>VIII</t>
  </si>
  <si>
    <t>GIÁO DỤC</t>
  </si>
  <si>
    <t>- Tổng số học sinh đầu năm học</t>
  </si>
  <si>
    <t>Học sinh</t>
  </si>
  <si>
    <t xml:space="preserve">  + Mầm non</t>
  </si>
  <si>
    <t>TĐ: Học sinh nữ</t>
  </si>
  <si>
    <t xml:space="preserve">  + Tiểu học</t>
  </si>
  <si>
    <t xml:space="preserve">  + Trung học cơ sở</t>
  </si>
  <si>
    <t>+ Trung học phổ thông</t>
  </si>
  <si>
    <t>+ Trung học phổ thông chương trình GDTX</t>
  </si>
  <si>
    <t>- Tổng số học sinh dân tộc thiểu số</t>
  </si>
  <si>
    <t>Chia ra:</t>
  </si>
  <si>
    <t xml:space="preserve">  + Trung học phổ thông</t>
  </si>
  <si>
    <t>- Tỷ lệ huy động số trẻ trong độ tuổi ra nhà trẻ</t>
  </si>
  <si>
    <t>- Tỷ lệ huy động số trẻ trong độ tuổi mẫu giáo ra lớp</t>
  </si>
  <si>
    <t>TĐ: Tỷ lệ huy động trẻ 5 tuổi đi học mẫu giáo</t>
  </si>
  <si>
    <t>- Tỷ lệ học sinh hoàn thành bậc tiểu học</t>
  </si>
  <si>
    <t>- Số xã đạt chuẩn phổ cập THCS</t>
  </si>
  <si>
    <t>- Tỷ lệ xã đạt chuẩn phổ cập THCS</t>
  </si>
  <si>
    <t>- Số xã đạt chuẩn phổ cập giáo dục mầm non cho trẻ 5 tuổi</t>
  </si>
  <si>
    <t>- Số trường đạt chuẩn chất lượng giáo dục</t>
  </si>
  <si>
    <t>- Tỷ lệ trường đạt chuẩn chất lượng giáo dục</t>
  </si>
  <si>
    <t>- Số trường đạt chuẩn quốc gia</t>
  </si>
  <si>
    <t>- Tỷ lệ trường đạt chuẩn quốc gia trên địa bàn</t>
  </si>
  <si>
    <t>IX</t>
  </si>
  <si>
    <t>VỀ CẢI CÁCH HÀNH CHÍNH</t>
  </si>
  <si>
    <t>Chỉ số năng lực cạnh tranh cấp huyện (DDCI)</t>
  </si>
  <si>
    <t>Xếp hạng</t>
  </si>
  <si>
    <t>Chỉ số sẵn sàng ứng dụng công nghệ thông tin (ICT index)</t>
  </si>
  <si>
    <t>Chỉ số hiệu quả quản trị và hành chính công cấp huyện (PAPI)</t>
  </si>
  <si>
    <t>Chỉ số cải cách hành chính (Par index)</t>
  </si>
  <si>
    <t>Khá</t>
  </si>
  <si>
    <t>Chỉ số hài lòng của người dân về sự phục vụ của cơ quan hành chính Nhà nước (SIPAS)</t>
  </si>
  <si>
    <t>CÁC CHỈ TIÊU VỀ MÔI TRƯỜNG VÀ PHÁT TRIỂN BỀN VỮNG NĂM 2024</t>
  </si>
  <si>
    <t>Đơn
vị</t>
  </si>
  <si>
    <t>Tỷ lệ dân số được sử dụng nước hợp vệ sinh</t>
  </si>
  <si>
    <t>TĐ: - Khu vực thành thị</t>
  </si>
  <si>
    <t xml:space="preserve">        - Khu vực nông thôn</t>
  </si>
  <si>
    <t>Tỷ lệ dân số được sử dụng nước sạch</t>
  </si>
  <si>
    <t xml:space="preserve">      - Khu vực nông thôn</t>
  </si>
  <si>
    <t xml:space="preserve">Tỷ lệ chất thải rắn ở đô thị được xử lý </t>
  </si>
  <si>
    <t>Tỷ lệ cơ sở gây ô nhiễm môi trường nghiêm trọng được xử lý</t>
  </si>
  <si>
    <t>Tỷ lệ che phủ rừng ổn định</t>
  </si>
  <si>
    <t>Số khu công nghiệp đang hoạt động có hệ thống xử lý nước thải tập trung đạt tiêu chuẩn môi trường</t>
  </si>
  <si>
    <t>Cụm</t>
  </si>
  <si>
    <t>Tỷ lệ khu công nghiệp đang hoạt động có hệ thống xử lý nước thải tập trung đạt tiêu chuẩn môi trường</t>
  </si>
  <si>
    <t>CÁC CHỈ TIÊU PHÁT TRIỂN KINH TẾ TẬP THỂ NĂM 2024</t>
  </si>
  <si>
    <t>Thực hiện  năm 2022</t>
  </si>
  <si>
    <t>Trong đó: Số lao động là thành viên HTX</t>
  </si>
  <si>
    <t>Doanh thu bình quân của hợp tác xã</t>
  </si>
  <si>
    <t>Thu nhập bình quân người lao động HTX</t>
  </si>
  <si>
    <t>Triệu đồng/năm</t>
  </si>
  <si>
    <t>- Số lao động được đào tạo nghề sơ cấp và thường xuyên dưới 3 tháng</t>
  </si>
  <si>
    <t>52,2</t>
  </si>
  <si>
    <t>63,4</t>
  </si>
  <si>
    <t>3.000</t>
  </si>
  <si>
    <t>1.016</t>
  </si>
  <si>
    <t>9,25</t>
  </si>
  <si>
    <t>53,5</t>
  </si>
  <si>
    <t>27.100</t>
  </si>
  <si>
    <t>1.702</t>
  </si>
  <si>
    <t>7.000</t>
  </si>
  <si>
    <t>13.990</t>
  </si>
  <si>
    <t>0,25</t>
  </si>
  <si>
    <t>80</t>
  </si>
  <si>
    <t>1.050</t>
  </si>
  <si>
    <t>27.600</t>
  </si>
  <si>
    <t>1.750</t>
  </si>
  <si>
    <t>2,2</t>
  </si>
  <si>
    <t>7.050</t>
  </si>
  <si>
    <t>14.000</t>
  </si>
  <si>
    <t>100</t>
  </si>
  <si>
    <t>50</t>
  </si>
  <si>
    <t>1.075</t>
  </si>
  <si>
    <t>28.000</t>
  </si>
  <si>
    <t>52,5</t>
  </si>
  <si>
    <t>1.800</t>
  </si>
  <si>
    <t>2,5</t>
  </si>
  <si>
    <t>7.100</t>
  </si>
  <si>
    <t>14.580</t>
  </si>
  <si>
    <t>55</t>
  </si>
  <si>
    <t>20</t>
  </si>
  <si>
    <t>1.150</t>
  </si>
  <si>
    <t>70</t>
  </si>
  <si>
    <t>18</t>
  </si>
  <si>
    <t>97</t>
  </si>
  <si>
    <t>91</t>
  </si>
  <si>
    <t>59</t>
  </si>
  <si>
    <t>28.500</t>
  </si>
  <si>
    <t>1.850</t>
  </si>
  <si>
    <t>48</t>
  </si>
  <si>
    <t>7.250</t>
  </si>
  <si>
    <t>41</t>
  </si>
  <si>
    <t>15.000</t>
  </si>
  <si>
    <t>11</t>
  </si>
  <si>
    <t>60</t>
  </si>
  <si>
    <t>trên 60%</t>
  </si>
  <si>
    <t>- Tỷ lệ học sinh 11 tuổi vào lớp 6</t>
  </si>
  <si>
    <t>(Kèm theo Báo cáo số:           /BC-UBND ngày            tháng         năm 2023 của UBND huyện Mường Chà)</t>
  </si>
  <si>
    <t>S
T
T</t>
  </si>
  <si>
    <t>Thực hiện
năm 2022</t>
  </si>
  <si>
    <t>Triệu đồng/
người/năm</t>
  </si>
  <si>
    <t>KH 2024 so với
ƯTH 2023 (%)</t>
  </si>
  <si>
    <t>ƯTH 2023 so với TH 2022 (%)</t>
  </si>
  <si>
    <t>ƯTH 2023 so với KH 2023 (%)</t>
  </si>
  <si>
    <t>ƯTH 2023
so với TH 2022 (%)</t>
  </si>
  <si>
    <t>ƯTH 2023
so với KH 2023</t>
  </si>
  <si>
    <t>KH 2024 so với ƯTH 2023 (%)</t>
  </si>
  <si>
    <t>KH 2024 so
với ƯTH 2023 (%)</t>
  </si>
  <si>
    <t>Giá trị sản xuất nông, lâm nghiệp, thủy sản (theo giá so sánh)</t>
  </si>
  <si>
    <t>Giá trị sản xuất nông, lâm nghiệp, thủy sản (theo giá hiện hành)</t>
  </si>
  <si>
    <t>ƯTH 2023 so
với KH 2023</t>
  </si>
  <si>
    <t>Biểu số: 04</t>
  </si>
  <si>
    <t>Biểu số: 05</t>
  </si>
  <si>
    <t>Biểu số: 06</t>
  </si>
  <si>
    <t>KH 2024
so với ƯTH 2023 (%)</t>
  </si>
  <si>
    <t>Biểu số: 07</t>
  </si>
  <si>
    <t>BIỂU CHỈ TIÊU PHÁT TRIỂN NGÀNH THÔNG TIN VÀ TRUYỀN THÔNG NĂM 2024</t>
  </si>
  <si>
    <t>KH 2024 so với ƯTH 2023</t>
  </si>
  <si>
    <t>Ước TH 2023 so với TH năm 2022</t>
  </si>
  <si>
    <t>II.1</t>
  </si>
  <si>
    <t>II.2</t>
  </si>
  <si>
    <t>Ngầm hóa hạ tầng mạng cáp ngoại vi trên toàn huyện (tại thị trấn)</t>
  </si>
  <si>
    <t>Phát thanh - Truyền hình</t>
  </si>
  <si>
    <t>Tỷ lệ xã, phường, thị trấn có đài truyền thanh</t>
  </si>
  <si>
    <t xml:space="preserve">Kế
hoạch </t>
  </si>
  <si>
    <t>Tỷ lệ hệ thống CNTT của cơ quan nhà nước cấp huyện được giám sát đảm bảo an toàn thông tin mạng và triển khai giải pháp phòng chống mã độc</t>
  </si>
  <si>
    <t>DTTS</t>
  </si>
  <si>
    <t>NTM</t>
  </si>
  <si>
    <t>GN</t>
  </si>
  <si>
    <t>ĐÂU TU</t>
  </si>
  <si>
    <t>GIAO</t>
  </si>
  <si>
    <t>GIAI NGAN</t>
  </si>
  <si>
    <t>SỰ NGHIEP</t>
  </si>
  <si>
    <t>Chỉ tiêu chủ yếu</t>
  </si>
  <si>
    <t>KH năm
2023</t>
  </si>
  <si>
    <t>Chỉ tiêu 1</t>
  </si>
  <si>
    <t>Sản xuất lương thực</t>
  </si>
  <si>
    <t>Tổng DT cây LT có hạt</t>
  </si>
  <si>
    <t>Cơ bản đạt</t>
  </si>
  <si>
    <t>Sản lượng lương thực có hạt</t>
  </si>
  <si>
    <t xml:space="preserve">Lúa Đông xuân </t>
  </si>
  <si>
    <t xml:space="preserve"> Tấn</t>
  </si>
  <si>
    <t>Lúa mùa</t>
  </si>
  <si>
    <t>Vượt kế hoạch</t>
  </si>
  <si>
    <t>`</t>
  </si>
  <si>
    <t>Tốc độ tăng trưởng đàn gia súc</t>
  </si>
  <si>
    <t>3-4</t>
  </si>
  <si>
    <t>Chỉ tiêu 2</t>
  </si>
  <si>
    <t>Diện tích khai thác mủ</t>
  </si>
  <si>
    <t>Sản lượng mủ (quy khô)</t>
  </si>
  <si>
    <t>Cây Mắc ca</t>
  </si>
  <si>
    <t>2.4</t>
  </si>
  <si>
    <t>Cây Dong riềng</t>
  </si>
  <si>
    <t>2.5</t>
  </si>
  <si>
    <t>Cây Dứa</t>
  </si>
  <si>
    <t>Chỉ tiêu 3: Lâm nghiệp</t>
  </si>
  <si>
    <t>Độ che phủ</t>
  </si>
  <si>
    <t>Chỉ tiêu 4: Xây dựng nông thôn mới</t>
  </si>
  <si>
    <t>4.1</t>
  </si>
  <si>
    <t>Số xã được công nhận cơ bản đạt chuẩn nông thôn mới</t>
  </si>
  <si>
    <t>4.2</t>
  </si>
  <si>
    <t>Số tiêu chí bình quân/xã</t>
  </si>
  <si>
    <t>4.3</t>
  </si>
  <si>
    <t>Đạt</t>
  </si>
  <si>
    <t>Chỉ tiêu 5: Thu ngân sách địa phương</t>
  </si>
  <si>
    <t>Trong đó: Thu ngân sách trên địa bàn huyện</t>
  </si>
  <si>
    <t>Chỉ tiêu 6: Tổng mức lưu chuyển hàng hóa bán lẻ và doanh thu dịch vụ</t>
  </si>
  <si>
    <t>Chỉ tiêu 7: Giáo dục</t>
  </si>
  <si>
    <t>7.1</t>
  </si>
  <si>
    <t>Tỷ lệ huy động trẻ từ 3 tháng đến 36 tháng tuổi ra lớp</t>
  </si>
  <si>
    <t xml:space="preserve">Tỷ lệ trẻ 3-5 tuổi ra lớp đạt 99,9%; </t>
  </si>
  <si>
    <t>Tỷ lệ trẻ 5 tuổi ra lớp</t>
  </si>
  <si>
    <t>Tỷ lệ trẻ 6-10 tuổi ra lớp</t>
  </si>
  <si>
    <t>Tỷ lệ 11-14 tuổi học THCS</t>
  </si>
  <si>
    <t>Tỷ lệ học sinh 15 tuổi vào lớp 10</t>
  </si>
  <si>
    <t xml:space="preserve">Tỷ lệ học sinh từ 15-18 tuổi học THPT </t>
  </si>
  <si>
    <t>7.2</t>
  </si>
  <si>
    <t>Duy trì số trường chuẩn Quốc gia trên địa bàn huyện</t>
  </si>
  <si>
    <t>Chỉ tiêu 8: Văn hóa</t>
  </si>
  <si>
    <t xml:space="preserve">Số gia đình đạt tiêu chuẩn VH </t>
  </si>
  <si>
    <t>Số bản đạt tiêu chuẩn VH</t>
  </si>
  <si>
    <t>7.3</t>
  </si>
  <si>
    <t>Số cơ quan, đơn vị trường học đạt tiêu chuẩn VH</t>
  </si>
  <si>
    <t>Cơ quan</t>
  </si>
  <si>
    <t>Chỉ tiêu 9: Y tế</t>
  </si>
  <si>
    <t>9.1</t>
  </si>
  <si>
    <t>Xã đạt Bộ tiêu chí quốc gia về y tế xã (theo QĐ số 4667/QĐ-BYT ngày 07/11/2014)</t>
  </si>
  <si>
    <t>9.2</t>
  </si>
  <si>
    <t>Giảm tỷ lệ trẻ dưới 5 tuổi bị suy dinh dưỡng (chiều cao/tuổi)</t>
  </si>
  <si>
    <t>9.3</t>
  </si>
  <si>
    <t>Tỷ lệ Bác sỹ/vạn dân</t>
  </si>
  <si>
    <t>9.4</t>
  </si>
  <si>
    <t>Tỷ lệ TE&lt;1 tuổi TCĐĐ các loại Vắc xin</t>
  </si>
  <si>
    <t>Chỉ tiêu 10: Tạo thêm việc làm và việc làm mới</t>
  </si>
  <si>
    <t>Chỉ tiêu 11: Giảm tỷ lệ hộ nghèo</t>
  </si>
  <si>
    <t xml:space="preserve">Chỉ tiêu 12: </t>
  </si>
  <si>
    <t>Tỷ lệ dân số thị trấn được dùng nước sạch</t>
  </si>
  <si>
    <t>Tỷ lệ dân số khu vực nông thôn được sử dụng nước sinh hoạt hợp vệ sinh</t>
  </si>
  <si>
    <t>Chỉ tiêu 13: Tỷ lệ hộ dân được sử dụng điện lưới quốc gia</t>
  </si>
  <si>
    <t>Chỉ tiêu 14: Duy trì 100% xã có điểm phục vụ bưu chính; 100% xã, thị trấn có trạm thông tin di động 3G, 4G; 100% xã, thị trấn được kết nối internet băng thông rộng</t>
  </si>
  <si>
    <t>TH năm 2022</t>
  </si>
  <si>
    <t>Ước TH
năm 2023</t>
  </si>
  <si>
    <t>Với TH năm 2022</t>
  </si>
  <si>
    <t xml:space="preserve">Trồng rừng mới tập trung </t>
  </si>
  <si>
    <t>Không đạt</t>
  </si>
  <si>
    <t xml:space="preserve">          5 chỉ tiêu vượt tiến độ kế hoạch</t>
  </si>
  <si>
    <t>Số bản đạt chuẩn nông thôn mới</t>
  </si>
  <si>
    <t>+ Trồng rừng thay thế</t>
  </si>
  <si>
    <t>Lý do</t>
  </si>
  <si>
    <t>+ Rừng sản xuất (cây Quế)</t>
  </si>
  <si>
    <t>- Số xã đạt tiêu chí quốc gia về y tế (theo QĐ số 4667/QĐ-BYT ngày 07/11/2014)</t>
  </si>
  <si>
    <t>-Số xã đạt tiêu chí quốc gia về y tế (theo QĐ số 1300/QĐ-BYT ngày 09/03/2023 của Bộ Y tế_chưa có Quyết định công nhận)</t>
  </si>
  <si>
    <t xml:space="preserve">Ghi chú:  </t>
  </si>
  <si>
    <t>ước giải ngân đến 31/01/2024</t>
  </si>
  <si>
    <t>ước giải ngân đến 30/11/2023</t>
  </si>
  <si>
    <t>TONG GIAO 2 von</t>
  </si>
  <si>
    <t>TONG GIAI NGAN 2 vôn</t>
  </si>
  <si>
    <t>Giá cả đầu vào tăng cao (giống, thức ăn), giá thịt bán ra thị trường thấp dẫn đến người dân không thực hiện tái đàn, mở rộng quy mô sản xuất</t>
  </si>
  <si>
    <t>hỏi lại nông nghiệp</t>
  </si>
  <si>
    <t xml:space="preserve">  Rà soát theo bộ tiêu chí mới (điều kiện và tiêu chuẩn cao hơn)</t>
  </si>
  <si>
    <t>Nguồn cung ứng vắc xin 5 trong 1 (SII) chưa đáp ứng được nhu cầu thực tế của huyện</t>
  </si>
  <si>
    <t>BIỂU ĐÁNH GIÁ CÁC CHỈ TIÊU KẾ HOẠCH PHÁT TRIỂN KINH TẾ - XÃ HỘI  NĂM 2023</t>
  </si>
  <si>
    <t>Tỷ lệ trẻ 6 tuổi vào lớp 1</t>
  </si>
  <si>
    <t>Tỷ lệ huy động trẻ 11 tuổi vào học lớp 6</t>
  </si>
  <si>
    <t>Với KH năm 2023</t>
  </si>
  <si>
    <t>Đánh giá
kết quả</t>
  </si>
  <si>
    <r>
      <t xml:space="preserve">Số tiêu chí bình quân/bản </t>
    </r>
    <r>
      <rPr>
        <i/>
        <sz val="11"/>
        <rFont val="Times New Roman"/>
        <family val="1"/>
      </rPr>
      <t>(Đánh giá lại theo QĐ số 1926/QĐ-UBND ngày 14/10/2022 của UBND tỉnh Điện Biên)</t>
    </r>
  </si>
  <si>
    <t xml:space="preserve">          5 chỉ tiêu cơ bản đạt kế hoạch</t>
  </si>
  <si>
    <t xml:space="preserve">          4 chỉ tiêu đạt kế hoạch</t>
  </si>
  <si>
    <t>a tiến</t>
  </si>
  <si>
    <t>CĐNS</t>
  </si>
  <si>
    <t>SD ĐẨT</t>
  </si>
  <si>
    <t>NSTW</t>
  </si>
  <si>
    <t>GN 2 VỐN</t>
  </si>
  <si>
    <t>GIAO 2 VỐN</t>
  </si>
  <si>
    <t>Nậm Nèn</t>
  </si>
  <si>
    <t>Cây chè</t>
  </si>
  <si>
    <t>Cây</t>
  </si>
  <si>
    <t>Thị 
Trấn</t>
  </si>
  <si>
    <t>Mường
Tùng</t>
  </si>
  <si>
    <t>Na
 Sang</t>
  </si>
  <si>
    <t>Ma 
Thì Hồ</t>
  </si>
  <si>
    <t>Huổi 
Lèng</t>
  </si>
  <si>
    <t>Sa 
Lông</t>
  </si>
  <si>
    <t>Pa 
Ham</t>
  </si>
  <si>
    <t>Sá 
Tổng</t>
  </si>
  <si>
    <t>Hừa 
Ngài</t>
  </si>
  <si>
    <t>Huổi 
Mí</t>
  </si>
  <si>
    <t>Đơn vị
tính</t>
  </si>
  <si>
    <t>Mường
Mươn</t>
  </si>
  <si>
    <t xml:space="preserve"> - Số lớp mẫu giáo</t>
  </si>
  <si>
    <t xml:space="preserve"> - Số lớp 5 tuổi</t>
  </si>
  <si>
    <t>- Tỷ lệ TE dưới 5 tuổi đến trường được phát triển phù hợp về sức khỏe, học tập và tâm lý XH</t>
  </si>
  <si>
    <t>- Tỷ lệ học sinh đi học chung cấp Tiểu học</t>
  </si>
  <si>
    <t>- Tỷ lệ học sinh được công nhận hoàn thành chương trình TH</t>
  </si>
  <si>
    <t>- Tỷ lệ học sinh hoàn thành cấp TH</t>
  </si>
  <si>
    <t>- Tỷ lệ học sinh đi học chung cấp THCS</t>
  </si>
  <si>
    <t>- Tỷ lệ TE ngoài nhà trường ở độ tuổi đi học THCS</t>
  </si>
  <si>
    <t>- Tỷ lệ học sinh tốt nghiệp THCS</t>
  </si>
  <si>
    <t>- Tỷ lệ học sinh hoàn thành cấp THCS</t>
  </si>
  <si>
    <t>Tr. đó:  - Trường đạt chuẩn Quốc gia</t>
  </si>
  <si>
    <t xml:space="preserve">              - Trường mầm non ngoài công lập</t>
  </si>
  <si>
    <t xml:space="preserve">              - Trường đạt kiểm định chất lượng GD</t>
  </si>
  <si>
    <t>Tổng số phòng học</t>
  </si>
  <si>
    <t>Phòng</t>
  </si>
  <si>
    <t>Trong đó: Số phòng học kiên cố</t>
  </si>
  <si>
    <t xml:space="preserve">                  Tỷ lệ phòng học kiên cố</t>
  </si>
  <si>
    <t>Tr. đó: - Trường đạt chuẩn Quốc gia</t>
  </si>
  <si>
    <t xml:space="preserve">             - Số trường PTDTBT</t>
  </si>
  <si>
    <t xml:space="preserve">             - Trường đạt kiểm định chất lượng GD</t>
  </si>
  <si>
    <t>Trong đó: trường đạt chuẩn Quốc gia</t>
  </si>
  <si>
    <t xml:space="preserve">             - Số trường THCS ngoài công lập</t>
  </si>
  <si>
    <t>Trường học có cơ sở hạ tầng và tài liệu phù hợp với trẻ em khuyết tật; trong đó:</t>
  </si>
  <si>
    <t>- Tỷ lệ chuyển cấp từ Tiểu học lên THCS</t>
  </si>
  <si>
    <t>0,67</t>
  </si>
  <si>
    <t xml:space="preserve">Tỷ lệ dân số từ 15 tuổi trở lên biết chữ </t>
  </si>
  <si>
    <t>Tỷ lệ trẻ em DTTS nhập học đúng độ tuổi bậc tiểu học</t>
  </si>
  <si>
    <t>Tỷ lệ người DTTS hoàn thành chương trình tiểu học</t>
  </si>
  <si>
    <t>Tỷ lệ người DTTS biết chữ trong độ tuổi từ 15 tuổi - 60 tuổi</t>
  </si>
  <si>
    <t>Tỷ lệ nữ người DTTS biết chữ trong độ tuổi từ 15 - 60 tuổi</t>
  </si>
  <si>
    <t>Tỷ lệ học sinh nữ DTTS ở cấp tiểu học, trung học cơ sở, trung học phổ thông</t>
  </si>
  <si>
    <t>Giáo dục khuyết tật</t>
  </si>
  <si>
    <t>Chưa đánh giá</t>
  </si>
  <si>
    <t>BIỂU CÁC CHỈ TIÊU KẾ HOẠCH PHÁT TRIỂN KINH TẾ - XÃ HỘI  NĂM 2024</t>
  </si>
  <si>
    <t xml:space="preserve">Theo bộ tiêu chí Quốc gia về y tế xã đến năm 2023 (theo QĐ số 1300/QĐ-BYT ngày 09/03/2023 của Bộ Y tế), </t>
  </si>
  <si>
    <t>Đào tạo nghề</t>
  </si>
  <si>
    <t>Tạo thêm việc làm và việc làm mới</t>
  </si>
  <si>
    <t>Giảm tỷ lệ hộ nghèo</t>
  </si>
  <si>
    <t>Thu nhập bình quần đầu người</t>
  </si>
  <si>
    <t>Chỉ tiêu 6: Giá trị sản xuất công nghiệp</t>
  </si>
  <si>
    <t>Chỉ tiêu 7: Xây dựng nông thôn mới</t>
  </si>
  <si>
    <t>Chỉ tiêu 8: Giáo dục</t>
  </si>
  <si>
    <t>Chỉ tiêu 9: Văn hóa</t>
  </si>
  <si>
    <t>Chỉ tiêu 10: Y tế</t>
  </si>
  <si>
    <t>Chỉ tiêu 11: Đào tạo nghề và Tạo thêm việc làm và việc làm mới</t>
  </si>
  <si>
    <t>Chỉ tiêu 12: Giảm tỷ lệ hộ nghèo và Thu nhập bình quân đầu người</t>
  </si>
  <si>
    <t xml:space="preserve">Chỉ tiêu 13: </t>
  </si>
  <si>
    <t>Chỉ tiêu 14: Tỷ lệ hộ dân được sử dụng điện lưới quốc gia</t>
  </si>
  <si>
    <t>Thu ngân sách địa phương</t>
  </si>
  <si>
    <t>Chỉ tiêu 2. Các loại cây trồng chủ yếu khác</t>
  </si>
  <si>
    <t>Chỉ tiêu 1: Cây lương thực có hạt và chăn nuôi gia súc</t>
  </si>
  <si>
    <t>Chỉ tiêu 4: Thu ngân sách địa phương</t>
  </si>
  <si>
    <r>
      <t xml:space="preserve">Số tiêu chí bình quân/bản </t>
    </r>
    <r>
      <rPr>
        <i/>
        <sz val="12"/>
        <rFont val="Times New Roman"/>
        <family val="1"/>
      </rPr>
      <t>(Đánh giá lại theo QĐ số 1926/QĐ-UBND ngày 14/10/2022 của UBND tỉnh Điện Biên)</t>
    </r>
  </si>
  <si>
    <r>
      <t xml:space="preserve">Xã đạt Bộ tiêu chí quốc gia về y tế xã </t>
    </r>
    <r>
      <rPr>
        <sz val="10"/>
        <rFont val="Times New Roman"/>
        <family val="1"/>
      </rPr>
      <t>(theo QĐ số 4667/QĐ-BYT ngày 07/11/2014)</t>
    </r>
  </si>
  <si>
    <t>Thu ngân sách trên địa bàn huyện</t>
  </si>
  <si>
    <t>Chỉ tiêu 5: Tổng vốn đầu tư toàn xã hội và Tổng mức lưu chuyển hàng hóa bán lẻ và doanh thu dịch vụ</t>
  </si>
  <si>
    <t>Tổng mức lưu chuyển hàng hóa bán lẻ và doanh thu dịch vụ</t>
  </si>
  <si>
    <t xml:space="preserve">Trong đó: Chè cổ thụ </t>
  </si>
  <si>
    <t>Biểu số: 01</t>
  </si>
  <si>
    <t>Số xã, thị trấn đạt chuẩn phổ cập giáo dục Mầm non cho trẻ 5 tuổi</t>
  </si>
  <si>
    <t>Số xã, thị trấn đạt chuẩn phổ cập giáo dục Tiểu học mức độ 3</t>
  </si>
  <si>
    <t>Số xã, thị trấn đạt chuẩn Xóa mù chữ
mức độ 2</t>
  </si>
  <si>
    <t>Số xã, thị trấn đạt chuẩn PCGD THCS mức độ 3</t>
  </si>
  <si>
    <t>Số trường đạt kiểm định chất lượng và chuẩn quốc gia</t>
  </si>
  <si>
    <t>Quản lý bảo vệ diện tích rừng hiện có</t>
  </si>
  <si>
    <t xml:space="preserve">Tỷ lệ người dân tham gia Bảo hiểm y tế </t>
  </si>
  <si>
    <t>&gt;99</t>
  </si>
  <si>
    <t>Số xã có điểm phục vụ bưu chính</t>
  </si>
  <si>
    <t>Số xã, thị trấn có trạm thông tin di động 3G, 4G</t>
  </si>
  <si>
    <t>Số xã, thị trấn được kết nối internet băng thông rộng</t>
  </si>
  <si>
    <t>Chỉ tiêu 15:</t>
  </si>
  <si>
    <t>KH 2024 so với ước TH 2023
(%)</t>
  </si>
  <si>
    <t>Thực hiện chuyển đổi 900 ha lúa nương sang các cây trồng có giá trị</t>
  </si>
  <si>
    <t>Kế
hoạch
năm
2024</t>
  </si>
  <si>
    <t>Kèm theo Báo cáo số: 747/BC-UBND ngày 11 tháng 12 năm 2023 của UBND huyện Mường Chà</t>
  </si>
  <si>
    <r>
      <t xml:space="preserve">Kế hoạch
năm 2024
</t>
    </r>
    <r>
      <rPr>
        <b/>
        <sz val="9"/>
        <rFont val="Times New Roman"/>
        <family val="1"/>
      </rPr>
      <t>(năm học 2024-2025)</t>
    </r>
  </si>
  <si>
    <t>Tỷ lệ huy đông</t>
  </si>
  <si>
    <t>CHỈ TIÊU VỀ PHÁT TRIỂN SỰ NGHIỆP GIÁO DỤC CẤP HỌC TIỂU HỌC NĂM HỌC 2024-2025</t>
  </si>
  <si>
    <t>CHỈ TIÊU VỀ PHÁT TRIỂN SỰ NGHIỆP GIÁO DỤC CẤP HỌC THCS NĂM HỌC 2024-2025</t>
  </si>
  <si>
    <t>CHỈ TIÊU VỀ PHÁT TRIỂN SỰ NGHIỆP GIÁO DỤC CẤP HỌC MẦM NON NĂM HỌC 2024-2025</t>
  </si>
  <si>
    <t>Tỷ lệ huy động</t>
  </si>
  <si>
    <t>Mường Mươn 2</t>
  </si>
  <si>
    <t>Mường Mươn 1</t>
  </si>
  <si>
    <t>Nậm He</t>
  </si>
  <si>
    <t>Sá Tổng 2</t>
  </si>
  <si>
    <t>Na Sang 2</t>
  </si>
  <si>
    <t>Na Sang 1</t>
  </si>
  <si>
    <t>TH&amp;THCS Mường Tùng (TH)</t>
  </si>
  <si>
    <t>Mường
Mươn 1</t>
  </si>
  <si>
    <t>Mường
Mươn 2</t>
  </si>
  <si>
    <t>Na
 Sang 1</t>
  </si>
  <si>
    <t>Na
 Sang 2</t>
  </si>
  <si>
    <t>Sá 
Tổng 1</t>
  </si>
  <si>
    <t>Sá 
Tổng 2</t>
  </si>
  <si>
    <t>TH&amp;THCS Sá Tổng (TH)</t>
  </si>
  <si>
    <t>(Kèm theo Quyết định số:        /QĐ-PGDĐT ngày        tháng 06 năm 2024 của Phòng Giáo dục và Đào tạo)</t>
  </si>
  <si>
    <r>
      <t xml:space="preserve">TH năm 2023
</t>
    </r>
    <r>
      <rPr>
        <b/>
        <sz val="9"/>
        <rFont val="Times New Roman"/>
        <family val="1"/>
      </rPr>
      <t>(năm học 2023-2024)</t>
    </r>
  </si>
  <si>
    <t>(Kèm theo Quyết định số:          /QĐ-PGDĐT ngày         tháng 06 năm 2024 của Phòng Giáo dục và Đào tạo)</t>
  </si>
  <si>
    <t>(Kèm theo Quyết định số:         /QĐ-PGDĐT ngày         tháng 06 năm 2024 của Phòng Giáo dục và Đào tạo)</t>
  </si>
</sst>
</file>

<file path=xl/styles.xml><?xml version="1.0" encoding="utf-8"?>
<styleSheet xmlns="http://schemas.openxmlformats.org/spreadsheetml/2006/main" xmlns:mc="http://schemas.openxmlformats.org/markup-compatibility/2006" xmlns:x14ac="http://schemas.microsoft.com/office/spreadsheetml/2009/9/ac" mc:Ignorable="x14ac">
  <numFmts count="65">
    <numFmt numFmtId="42" formatCode="_(&quot;$&quot;* #,##0_);_(&quot;$&quot;* \(#,##0\);_(&quot;$&quot;* &quot;-&quot;_);_(@_)"/>
    <numFmt numFmtId="41" formatCode="_(* #,##0_);_(* \(#,##0\);_(* &quot;-&quot;_);_(@_)"/>
    <numFmt numFmtId="43" formatCode="_(* #,##0.00_);_(* \(#,##0.00\);_(* &quot;-&quot;??_);_(@_)"/>
    <numFmt numFmtId="164" formatCode="_-* #,##0_-;\-* #,##0_-;_-* &quot;-&quot;_-;_-@_-"/>
    <numFmt numFmtId="165" formatCode="_-* #,##0.00_-;\-* #,##0.00_-;_-* &quot;-&quot;??_-;_-@_-"/>
    <numFmt numFmtId="166" formatCode="_-* #,##0\ _₫_-;\-* #,##0\ _₫_-;_-* &quot;-&quot;\ _₫_-;_-@_-"/>
    <numFmt numFmtId="167" formatCode="_-* #,##0.00\ _₫_-;\-* #,##0.00\ _₫_-;_-* &quot;-&quot;??\ _₫_-;_-@_-"/>
    <numFmt numFmtId="168" formatCode="\$#,##0\ ;\(\$#,##0\)"/>
    <numFmt numFmtId="169" formatCode="_-&quot;€&quot;* #,##0.00_-;\-&quot;€&quot;* #,##0.00_-;_-&quot;€&quot;* &quot;-&quot;??_-;_-@_-"/>
    <numFmt numFmtId="170" formatCode="&quot;\&quot;#,##0;[Red]&quot;\&quot;\-#,##0"/>
    <numFmt numFmtId="171" formatCode="&quot;\&quot;#,##0.00;[Red]&quot;\&quot;&quot;\&quot;&quot;\&quot;&quot;\&quot;&quot;\&quot;&quot;\&quot;\-#,##0.00"/>
    <numFmt numFmtId="172" formatCode="#,##0.0"/>
    <numFmt numFmtId="173" formatCode="&quot;\&quot;#,##0;[Red]&quot;\&quot;&quot;\&quot;\-#,##0"/>
    <numFmt numFmtId="174" formatCode="#,##0\ &quot;€&quot;;[Red]\-#,##0\ &quot;€&quot;"/>
    <numFmt numFmtId="175" formatCode="_(* #,##0.0_);_(* \(#,##0.0\);_(* &quot;-&quot;??_);_(@_)"/>
    <numFmt numFmtId="176" formatCode="#,##0\ &quot;þ&quot;;[Red]\-#,##0\ &quot;þ&quot;"/>
    <numFmt numFmtId="177" formatCode="_(* #,##0_);_(* \(#,##0\);_(* &quot;-&quot;??_);_(@_)"/>
    <numFmt numFmtId="178" formatCode="_-&quot;€&quot;* #,##0_-;\-&quot;€&quot;* #,##0_-;_-&quot;€&quot;* &quot;-&quot;_-;_-@_-"/>
    <numFmt numFmtId="179" formatCode="&quot;VND&quot;#,##0_);[Red]\(&quot;VND&quot;#,##0\)"/>
    <numFmt numFmtId="180" formatCode="_-* #,##0.00\ _V_N_D_-;\-* #,##0.00\ _V_N_D_-;_-* &quot;-&quot;??\ _V_N_D_-;_-@_-"/>
    <numFmt numFmtId="181" formatCode="&quot;\&quot;#,##0.00;[Red]&quot;\&quot;\-#,##0.00"/>
    <numFmt numFmtId="182" formatCode="0.0"/>
    <numFmt numFmtId="183" formatCode="#,##0.000"/>
    <numFmt numFmtId="184" formatCode="0.000"/>
    <numFmt numFmtId="185" formatCode="_-* #,##0\ _₫_-;\-* #,##0\ _₫_-;_-* &quot;-&quot;??\ _₫_-;_-@_-"/>
    <numFmt numFmtId="186" formatCode="0.0%"/>
    <numFmt numFmtId="187" formatCode="_-* #,##0.0\ _₫_-;\-* #,##0.0\ _₫_-;_-* &quot;-&quot;?\ _₫_-;_-@_-"/>
    <numFmt numFmtId="188" formatCode="_-* #,##0.0\ _₫_-;\-* #,##0.0\ _₫_-;_-* &quot;-&quot;??\ _₫_-;_-@_-"/>
    <numFmt numFmtId="189" formatCode="_-* #,##0.00\ _€_-;\-* #,##0.00\ _€_-;_-* &quot;-&quot;??\ _€_-;_-@_-"/>
    <numFmt numFmtId="190" formatCode="_-* #,##0\ _₫_-;\-* #,##0\ _₫_-;_-* &quot;-&quot;?\ _₫_-;_-@_-"/>
    <numFmt numFmtId="191" formatCode="_-* #,##0.00\ _₫_-;\-* #,##0.00\ _₫_-;_-* &quot;-&quot;??.0\ _₫_-;_-@_-"/>
    <numFmt numFmtId="192" formatCode="_-* #,##0.000\ _₫_-;\-* #,##0.000\ _₫_-;_-* &quot;-&quot;??\ _₫_-;_-@_-"/>
    <numFmt numFmtId="193" formatCode="_(* #,##0.0_);_(* \(#,##0.0\);_(* &quot;-&quot;?_);_(@_)"/>
    <numFmt numFmtId="194" formatCode="0.0;[Red]0.0"/>
    <numFmt numFmtId="195" formatCode="0.00;[Red]0.00"/>
    <numFmt numFmtId="196" formatCode="0;[Red]0"/>
    <numFmt numFmtId="197" formatCode="_-&quot;$&quot;* #,##0_-;\-&quot;$&quot;* #,##0_-;_-&quot;$&quot;* &quot;-&quot;_-;_-@_-"/>
    <numFmt numFmtId="198" formatCode="0&quot;.&quot;000%"/>
    <numFmt numFmtId="199" formatCode="###,0&quot;.&quot;00\ &quot;F&quot;;[Red]\-###,0&quot;.&quot;00\ &quot;F&quot;"/>
    <numFmt numFmtId="200" formatCode="_-* #,##0\ _V_N_D_-;\-* #,##0\ _V_N_D_-;_-* &quot;-&quot;\ _V_N_D_-;_-@_-"/>
    <numFmt numFmtId="201" formatCode="&quot;SFr.&quot;\ #,##0.00;[Red]&quot;SFr.&quot;\ \-#,##0.00"/>
    <numFmt numFmtId="202" formatCode="_ &quot;SFr.&quot;\ * #,##0_ ;_ &quot;SFr.&quot;\ * \-#,##0_ ;_ &quot;SFr.&quot;\ * &quot;-&quot;_ ;_ @_ "/>
    <numFmt numFmtId="203" formatCode="_ * #,##0_ ;_ * \-#,##0_ ;_ * &quot;-&quot;_ ;_ @_ "/>
    <numFmt numFmtId="204" formatCode="_ * #,##0.00_ ;_ * \-#,##0.00_ ;_ * &quot;-&quot;??_ ;_ @_ "/>
    <numFmt numFmtId="205" formatCode="_-* #,##0.00\ &quot;F&quot;_-;\-* #,##0.00\ &quot;F&quot;_-;_-* &quot;-&quot;??\ &quot;F&quot;_-;_-@_-"/>
    <numFmt numFmtId="206" formatCode="#,##0;\(#,##0\)"/>
    <numFmt numFmtId="207" formatCode="\t0.00%"/>
    <numFmt numFmtId="208" formatCode="\t#\ ??/??"/>
    <numFmt numFmtId="209" formatCode="m/d"/>
    <numFmt numFmtId="210" formatCode="&quot;ß&quot;#,##0;\-&quot;&quot;\ß&quot;&quot;#,##0"/>
    <numFmt numFmtId="211" formatCode="_###,###,###"/>
    <numFmt numFmtId="212" formatCode="_(* #,##0_);_(* \(#,##0\);_(* \-??_);_(@_)"/>
    <numFmt numFmtId="213" formatCode="_(* #,##0.0_);_(* \(#,##0.0\);_(* \-??_);_(@_)"/>
    <numFmt numFmtId="214" formatCode="#.##"/>
    <numFmt numFmtId="215" formatCode="#,##0.00;[Red]#,##0.00"/>
    <numFmt numFmtId="216" formatCode="#,##0.0;[Red]#,##0.0"/>
    <numFmt numFmtId="217" formatCode="#,##0.000;[Red]#,##0.000"/>
    <numFmt numFmtId="218" formatCode="#,##0;[Red]#,##0"/>
    <numFmt numFmtId="219" formatCode="_(* #,##0.000_);_(* \(#,##0.000\);_(* &quot;-&quot;??_);_(@_)"/>
    <numFmt numFmtId="220" formatCode="_-* #,##0_-;\-* #,##0_-;_-* &quot;-&quot;??_-;_-@_-"/>
    <numFmt numFmtId="221" formatCode="#,##0.0_);\(#,##0.0\)"/>
    <numFmt numFmtId="222" formatCode="_(* #,##0_);_(* \(#,##0\);_(* &quot;-&quot;???_);_(@_)"/>
    <numFmt numFmtId="223" formatCode="_-* #,##0.00_-;\-* #,##0.00_-;_-* &quot;-&quot;_-;_-@_-"/>
    <numFmt numFmtId="224" formatCode="_-* #,##0.0000_-;\-* #,##0.0000_-;_-* &quot;-&quot;_-;_-@_-"/>
    <numFmt numFmtId="225" formatCode="_-* #,##0\ _₫_-;\-* #,##0\ _₫_-;_-* &quot;-&quot;??\ _₫_-;_-@"/>
  </numFmts>
  <fonts count="161">
    <font>
      <sz val="12"/>
      <name val="Times New Roman"/>
      <charset val="134"/>
    </font>
    <font>
      <sz val="11"/>
      <color theme="1"/>
      <name val="Calibri"/>
      <family val="2"/>
      <scheme val="minor"/>
    </font>
    <font>
      <b/>
      <sz val="14"/>
      <name val="Times New Roman"/>
      <family val="1"/>
    </font>
    <font>
      <b/>
      <sz val="13"/>
      <name val="Times New Roman"/>
      <family val="1"/>
    </font>
    <font>
      <i/>
      <sz val="12"/>
      <name val="Times New Roman"/>
      <family val="1"/>
    </font>
    <font>
      <b/>
      <sz val="12"/>
      <name val="Times New Roman"/>
      <family val="1"/>
    </font>
    <font>
      <sz val="14"/>
      <name val="Times New Roman"/>
      <family val="1"/>
    </font>
    <font>
      <b/>
      <i/>
      <sz val="14"/>
      <name val="Times New Roman"/>
      <family val="1"/>
    </font>
    <font>
      <sz val="14"/>
      <name val="Times New Roman"/>
      <family val="1"/>
    </font>
    <font>
      <b/>
      <i/>
      <sz val="12"/>
      <name val="Times New Roman"/>
      <family val="1"/>
    </font>
    <font>
      <sz val="12"/>
      <color indexed="9"/>
      <name val="Times New Roman"/>
      <family val="1"/>
    </font>
    <font>
      <sz val="8"/>
      <name val="Times New Roman"/>
      <family val="1"/>
    </font>
    <font>
      <b/>
      <sz val="10"/>
      <name val="Times New Roman"/>
      <family val="1"/>
    </font>
    <font>
      <sz val="10"/>
      <name val="Times New Roman"/>
      <family val="1"/>
    </font>
    <font>
      <sz val="16"/>
      <name val="Times New Roman"/>
      <family val="1"/>
    </font>
    <font>
      <b/>
      <i/>
      <sz val="16"/>
      <name val="Times New Roman"/>
      <family val="1"/>
    </font>
    <font>
      <i/>
      <sz val="14"/>
      <name val="Times New Roman"/>
      <family val="1"/>
    </font>
    <font>
      <sz val="14"/>
      <color indexed="9"/>
      <name val="Times New Roman"/>
      <family val="1"/>
    </font>
    <font>
      <sz val="18"/>
      <name val="Times New Roman"/>
      <family val="1"/>
    </font>
    <font>
      <b/>
      <sz val="16"/>
      <name val="Times New Roman"/>
      <family val="1"/>
    </font>
    <font>
      <b/>
      <sz val="22"/>
      <name val="Times New Roman"/>
      <family val="1"/>
    </font>
    <font>
      <sz val="14"/>
      <color indexed="8"/>
      <name val="Calibri"/>
      <family val="2"/>
    </font>
    <font>
      <b/>
      <sz val="18"/>
      <name val="Times New Roman"/>
      <family val="1"/>
    </font>
    <font>
      <i/>
      <sz val="15"/>
      <name val="Times New Roman"/>
      <family val="1"/>
    </font>
    <font>
      <sz val="15"/>
      <name val="Times New Roman"/>
      <family val="1"/>
    </font>
    <font>
      <b/>
      <sz val="11"/>
      <name val="Arial"/>
      <family val="2"/>
    </font>
    <font>
      <sz val="10"/>
      <name val="Arial"/>
      <family val="2"/>
    </font>
    <font>
      <b/>
      <sz val="10"/>
      <name val="Arial"/>
      <family val="2"/>
    </font>
    <font>
      <b/>
      <u/>
      <sz val="10"/>
      <name val="Arial"/>
      <family val="2"/>
    </font>
    <font>
      <sz val="12"/>
      <name val="Times New Roman"/>
      <family val="1"/>
    </font>
    <font>
      <sz val="12"/>
      <name val=".VnTime"/>
      <family val="2"/>
    </font>
    <font>
      <b/>
      <sz val="15"/>
      <name val="Times New Roman"/>
      <family val="1"/>
    </font>
    <font>
      <sz val="9"/>
      <name val="Arial"/>
      <family val="2"/>
    </font>
    <font>
      <sz val="14"/>
      <name val="뼻뮝"/>
      <charset val="129"/>
    </font>
    <font>
      <sz val="12"/>
      <name val="¹UAAA¼"/>
      <charset val="128"/>
    </font>
    <font>
      <sz val="12"/>
      <name val="Courier"/>
      <family val="3"/>
    </font>
    <font>
      <b/>
      <sz val="12"/>
      <name val="Arial"/>
      <family val="2"/>
    </font>
    <font>
      <sz val="12"/>
      <name val="뼻뮝"/>
      <charset val="129"/>
    </font>
    <font>
      <sz val="10"/>
      <name val="VNtimes new roman"/>
      <family val="2"/>
    </font>
    <font>
      <sz val="12"/>
      <name val="바탕체"/>
      <family val="1"/>
      <charset val="129"/>
    </font>
    <font>
      <sz val="10"/>
      <name val=" "/>
      <charset val="134"/>
    </font>
    <font>
      <b/>
      <sz val="11"/>
      <name val=".VnTimeH"/>
      <family val="2"/>
    </font>
    <font>
      <i/>
      <sz val="10"/>
      <name val=".VnTime"/>
      <family val="2"/>
    </font>
    <font>
      <sz val="14"/>
      <name val=".VnTimeH"/>
      <family val="2"/>
    </font>
    <font>
      <b/>
      <sz val="10"/>
      <name val=".VnTimeH"/>
      <family val="2"/>
    </font>
    <font>
      <sz val="10"/>
      <name val="굴림체"/>
      <family val="2"/>
      <charset val="129"/>
    </font>
    <font>
      <sz val="14"/>
      <name val=".VnArial"/>
      <family val="2"/>
    </font>
    <font>
      <b/>
      <sz val="10"/>
      <name val=".VnTime"/>
      <family val="2"/>
    </font>
    <font>
      <b/>
      <sz val="10"/>
      <name val=".VnArial"/>
      <family val="2"/>
    </font>
    <font>
      <sz val="12"/>
      <name val="Arial"/>
      <family val="2"/>
    </font>
    <font>
      <sz val="12"/>
      <name val="바탕체"/>
      <family val="1"/>
      <charset val="129"/>
    </font>
    <font>
      <sz val="12"/>
      <name val="Times New Roman"/>
      <family val="1"/>
    </font>
    <font>
      <sz val="12"/>
      <name val="Times New Roman"/>
      <family val="1"/>
      <charset val="163"/>
    </font>
    <font>
      <sz val="13"/>
      <name val="Times New Roman"/>
      <family val="1"/>
    </font>
    <font>
      <sz val="11"/>
      <name val="Times New Roman"/>
      <family val="1"/>
    </font>
    <font>
      <i/>
      <sz val="10"/>
      <name val="Times New Roman"/>
      <family val="1"/>
    </font>
    <font>
      <sz val="10"/>
      <name val="Times New Roman"/>
      <family val="1"/>
      <charset val="163"/>
    </font>
    <font>
      <sz val="8"/>
      <name val="Times New Roman"/>
      <family val="1"/>
    </font>
    <font>
      <sz val="12"/>
      <color indexed="8"/>
      <name val="Times New Roman"/>
      <family val="2"/>
      <charset val="163"/>
    </font>
    <font>
      <b/>
      <sz val="11"/>
      <name val="Times New Roman"/>
      <family val="1"/>
    </font>
    <font>
      <i/>
      <sz val="12"/>
      <name val="Times New Roman"/>
      <family val="1"/>
      <charset val="163"/>
    </font>
    <font>
      <sz val="12"/>
      <name val="Times New Roman"/>
      <family val="1"/>
      <charset val="163"/>
    </font>
    <font>
      <sz val="9"/>
      <name val="Times New Roman"/>
      <family val="1"/>
    </font>
    <font>
      <sz val="11"/>
      <color indexed="8"/>
      <name val="Calibri"/>
      <family val="2"/>
    </font>
    <font>
      <i/>
      <sz val="13"/>
      <name val="Times New Roman"/>
      <family val="1"/>
    </font>
    <font>
      <b/>
      <sz val="9"/>
      <name val="Times New Roman"/>
      <family val="1"/>
    </font>
    <font>
      <i/>
      <sz val="11"/>
      <name val="Times New Roman"/>
      <family val="1"/>
    </font>
    <font>
      <u/>
      <sz val="10"/>
      <name val="Times New Roman"/>
      <family val="1"/>
    </font>
    <font>
      <i/>
      <sz val="10"/>
      <name val="Times New Roman"/>
      <family val="1"/>
      <charset val="163"/>
    </font>
    <font>
      <b/>
      <i/>
      <sz val="10"/>
      <name val="Times New Roman"/>
      <family val="1"/>
    </font>
    <font>
      <b/>
      <sz val="10"/>
      <name val="Times New Roman"/>
      <family val="1"/>
      <charset val="163"/>
    </font>
    <font>
      <sz val="11"/>
      <color indexed="8"/>
      <name val="Arial"/>
      <family val="2"/>
    </font>
    <font>
      <sz val="12"/>
      <color indexed="8"/>
      <name val="Times New Roman"/>
      <family val="2"/>
    </font>
    <font>
      <sz val="11"/>
      <name val="Times New Roman"/>
      <family val="1"/>
      <charset val="163"/>
    </font>
    <font>
      <i/>
      <sz val="11"/>
      <name val="Times New Roman"/>
      <family val="1"/>
      <charset val="163"/>
    </font>
    <font>
      <b/>
      <sz val="11"/>
      <name val="Times New Roman"/>
      <family val="1"/>
      <charset val="163"/>
    </font>
    <font>
      <b/>
      <sz val="12"/>
      <name val="Times New Roman"/>
      <family val="1"/>
      <charset val="163"/>
    </font>
    <font>
      <b/>
      <sz val="14"/>
      <name val="Times New Roman"/>
      <family val="1"/>
      <charset val="163"/>
    </font>
    <font>
      <b/>
      <i/>
      <sz val="11"/>
      <name val="Times New Roman"/>
      <family val="1"/>
    </font>
    <font>
      <sz val="10"/>
      <name val=".VnTime"/>
      <family val="2"/>
    </font>
    <font>
      <sz val="10"/>
      <name val=".VnTime"/>
      <family val="2"/>
    </font>
    <font>
      <sz val="12"/>
      <name val="VNI-Times"/>
    </font>
    <font>
      <sz val="11"/>
      <name val="??"/>
      <family val="3"/>
    </font>
    <font>
      <sz val="14"/>
      <name val="??"/>
      <family val="3"/>
    </font>
    <font>
      <sz val="12"/>
      <name val="????"/>
      <charset val="136"/>
    </font>
    <font>
      <sz val="12"/>
      <name val="???"/>
      <family val="3"/>
    </font>
    <font>
      <sz val="10"/>
      <name val="???"/>
      <family val="3"/>
    </font>
    <font>
      <sz val="10"/>
      <name val="VNI-Times"/>
    </font>
    <font>
      <sz val="12"/>
      <color indexed="8"/>
      <name val="¹ÙÅÁÃ¼"/>
      <family val="1"/>
      <charset val="129"/>
    </font>
    <font>
      <sz val="12"/>
      <name val="¹UAAA¼"/>
      <family val="3"/>
      <charset val="129"/>
    </font>
    <font>
      <sz val="12"/>
      <name val="¹ÙÅÁÃ¼"/>
      <charset val="129"/>
    </font>
    <font>
      <b/>
      <sz val="10"/>
      <name val="Helv"/>
    </font>
    <font>
      <b/>
      <sz val="12"/>
      <name val="VNTime"/>
      <family val="2"/>
    </font>
    <font>
      <b/>
      <sz val="12"/>
      <name val="VNTimeH"/>
      <family val="2"/>
    </font>
    <font>
      <sz val="12"/>
      <name val="VNTime"/>
      <family val="2"/>
    </font>
    <font>
      <sz val="8"/>
      <name val="Arial"/>
      <family val="2"/>
    </font>
    <font>
      <b/>
      <sz val="12"/>
      <name val="Helv"/>
    </font>
    <font>
      <b/>
      <sz val="18"/>
      <name val="Arial"/>
      <family val="2"/>
    </font>
    <font>
      <b/>
      <sz val="11"/>
      <name val="Helv"/>
    </font>
    <font>
      <sz val="7"/>
      <name val="Small Fonts"/>
      <family val="2"/>
    </font>
    <font>
      <b/>
      <sz val="12"/>
      <name val=".VnArial Narrow"/>
      <family val="2"/>
    </font>
    <font>
      <sz val="13"/>
      <name val=".VnArialH"/>
      <family val="2"/>
    </font>
    <font>
      <i/>
      <sz val="11"/>
      <name val=".VnTime"/>
      <family val="2"/>
    </font>
    <font>
      <i/>
      <sz val="12"/>
      <name val=".VnArial Narrow"/>
      <family val="2"/>
    </font>
    <font>
      <b/>
      <sz val="8"/>
      <name val=".VnTime"/>
      <family val="2"/>
    </font>
    <font>
      <sz val="10"/>
      <name val=".VnArial"/>
      <family val="2"/>
    </font>
    <font>
      <sz val="11"/>
      <name val=".VnArial Narrow"/>
      <family val="2"/>
    </font>
    <font>
      <sz val="14"/>
      <name val=".Vn3DH"/>
      <family val="2"/>
    </font>
    <font>
      <sz val="13"/>
      <name val=".VnTime"/>
      <family val="2"/>
    </font>
    <font>
      <sz val="14"/>
      <name val="Times New Roman"/>
      <family val="1"/>
      <charset val="163"/>
    </font>
    <font>
      <i/>
      <sz val="14"/>
      <name val="Times New Roman"/>
      <family val="1"/>
      <charset val="163"/>
    </font>
    <font>
      <sz val="14"/>
      <name val=".VnTime"/>
      <family val="2"/>
    </font>
    <font>
      <sz val="11"/>
      <color theme="1"/>
      <name val="Calibri"/>
      <family val="2"/>
      <charset val="163"/>
      <scheme val="minor"/>
    </font>
    <font>
      <sz val="11"/>
      <color theme="1"/>
      <name val="Calibri"/>
      <family val="2"/>
      <scheme val="minor"/>
    </font>
    <font>
      <sz val="11"/>
      <color theme="1"/>
      <name val="Arial"/>
      <family val="2"/>
    </font>
    <font>
      <sz val="12"/>
      <color theme="1"/>
      <name val="Times New Roman"/>
      <family val="2"/>
    </font>
    <font>
      <b/>
      <i/>
      <sz val="11"/>
      <name val="Times New Roman"/>
      <family val="1"/>
      <charset val="163"/>
    </font>
    <font>
      <b/>
      <u/>
      <sz val="10"/>
      <name val="Times New Roman"/>
      <family val="1"/>
      <charset val="163"/>
    </font>
    <font>
      <b/>
      <u/>
      <sz val="11"/>
      <name val="Times New Roman"/>
      <family val="1"/>
      <charset val="163"/>
    </font>
    <font>
      <sz val="11"/>
      <name val="Arial Narrow"/>
      <family val="2"/>
      <charset val="163"/>
    </font>
    <font>
      <b/>
      <i/>
      <sz val="10"/>
      <name val="Times New Roman"/>
      <family val="1"/>
      <charset val="163"/>
    </font>
    <font>
      <b/>
      <sz val="13"/>
      <name val="Times New Roman"/>
      <family val="1"/>
      <charset val="163"/>
    </font>
    <font>
      <b/>
      <i/>
      <sz val="13"/>
      <name val="Times New Roman"/>
      <family val="1"/>
      <charset val="163"/>
    </font>
    <font>
      <i/>
      <sz val="10"/>
      <name val="Arial Narrow"/>
      <family val="2"/>
      <charset val="163"/>
    </font>
    <font>
      <b/>
      <i/>
      <sz val="14"/>
      <name val="Times New Roman"/>
      <family val="1"/>
      <charset val="163"/>
    </font>
    <font>
      <sz val="12"/>
      <name val="Arial"/>
      <family val="2"/>
      <charset val="163"/>
    </font>
    <font>
      <sz val="10"/>
      <color rgb="FFFF0000"/>
      <name val="Times New Roman"/>
      <family val="1"/>
      <charset val="163"/>
    </font>
    <font>
      <sz val="11"/>
      <name val="Calibri"/>
      <family val="2"/>
      <scheme val="minor"/>
    </font>
    <font>
      <b/>
      <sz val="9"/>
      <name val="Times New Roman"/>
      <family val="1"/>
      <charset val="163"/>
    </font>
    <font>
      <sz val="9"/>
      <name val="Times New Roman"/>
      <family val="1"/>
      <charset val="163"/>
    </font>
    <font>
      <sz val="10"/>
      <name val="Arial"/>
      <family val="2"/>
      <charset val="163"/>
    </font>
    <font>
      <sz val="11"/>
      <color rgb="FFC00000"/>
      <name val="Times New Roman"/>
      <family val="1"/>
    </font>
    <font>
      <sz val="10"/>
      <color rgb="FFFF0000"/>
      <name val="Times New Roman"/>
      <family val="1"/>
    </font>
    <font>
      <sz val="10"/>
      <color rgb="FFC00000"/>
      <name val="Times New Roman"/>
      <family val="1"/>
    </font>
    <font>
      <sz val="12"/>
      <name val="Times New Roman"/>
      <family val="1"/>
    </font>
    <font>
      <sz val="12"/>
      <color indexed="21"/>
      <name val="Times New Roman"/>
      <family val="1"/>
    </font>
    <font>
      <b/>
      <sz val="12"/>
      <color indexed="21"/>
      <name val="Times New Roman"/>
      <family val="1"/>
    </font>
    <font>
      <i/>
      <sz val="13"/>
      <name val="Times New Roman"/>
      <family val="1"/>
      <charset val="163"/>
    </font>
    <font>
      <sz val="12"/>
      <name val="Times New Roman"/>
      <family val="1"/>
    </font>
    <font>
      <b/>
      <sz val="8"/>
      <name val="Times New Roman"/>
      <family val="1"/>
    </font>
    <font>
      <i/>
      <sz val="8"/>
      <name val="Times New Roman"/>
      <family val="1"/>
    </font>
    <font>
      <sz val="11"/>
      <color rgb="FFFF0000"/>
      <name val="Times New Roman"/>
      <family val="1"/>
    </font>
    <font>
      <b/>
      <sz val="11"/>
      <color theme="1"/>
      <name val="Times New Roman"/>
      <family val="1"/>
    </font>
    <font>
      <sz val="11"/>
      <color theme="1"/>
      <name val="Times New Roman"/>
      <family val="1"/>
    </font>
    <font>
      <b/>
      <sz val="12"/>
      <color theme="1"/>
      <name val="Times New Roman"/>
      <family val="1"/>
    </font>
    <font>
      <b/>
      <i/>
      <sz val="12"/>
      <color theme="1"/>
      <name val="Times New Roman"/>
      <family val="1"/>
    </font>
    <font>
      <i/>
      <sz val="12"/>
      <color theme="1"/>
      <name val="Times New Roman"/>
      <family val="1"/>
    </font>
    <font>
      <sz val="12"/>
      <color theme="1"/>
      <name val="Times New Roman"/>
      <family val="1"/>
    </font>
    <font>
      <b/>
      <sz val="10"/>
      <color theme="1"/>
      <name val="Times New Roman"/>
      <family val="1"/>
    </font>
    <font>
      <sz val="10"/>
      <color theme="1"/>
      <name val="Times New Roman"/>
      <family val="1"/>
    </font>
    <font>
      <sz val="12"/>
      <color rgb="FFFF0000"/>
      <name val="Times New Roman"/>
      <family val="1"/>
    </font>
    <font>
      <b/>
      <i/>
      <sz val="12"/>
      <color rgb="FFFF0000"/>
      <name val="Times New Roman"/>
      <family val="1"/>
    </font>
    <font>
      <i/>
      <sz val="12"/>
      <color rgb="FFFF0000"/>
      <name val="Times New Roman"/>
      <family val="1"/>
    </font>
    <font>
      <sz val="12"/>
      <color rgb="FF00B050"/>
      <name val="Times New Roman"/>
      <family val="1"/>
    </font>
    <font>
      <sz val="14"/>
      <color rgb="FFFF0000"/>
      <name val="Times New Roman"/>
      <family val="1"/>
    </font>
    <font>
      <b/>
      <sz val="12"/>
      <color rgb="FFFF0000"/>
      <name val="Times New Roman"/>
      <family val="1"/>
    </font>
    <font>
      <b/>
      <sz val="10"/>
      <color rgb="FFFF0000"/>
      <name val="Times New Roman"/>
      <family val="1"/>
    </font>
    <font>
      <sz val="6"/>
      <name val="Times New Roman"/>
      <family val="1"/>
    </font>
    <font>
      <b/>
      <sz val="6"/>
      <name val="Times New Roman"/>
      <family val="1"/>
    </font>
    <font>
      <i/>
      <sz val="10"/>
      <color theme="1"/>
      <name val="Times New Roman"/>
      <family val="1"/>
    </font>
    <font>
      <sz val="8"/>
      <color theme="1"/>
      <name val="Times New Roman"/>
      <family val="1"/>
    </font>
  </fonts>
  <fills count="11">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theme="0" tint="-0.499984740745262"/>
        <bgColor indexed="64"/>
      </patternFill>
    </fill>
    <fill>
      <patternFill patternType="solid">
        <fgColor rgb="FFFFC000"/>
        <bgColor indexed="64"/>
      </patternFill>
    </fill>
    <fill>
      <patternFill patternType="solid">
        <fgColor theme="0"/>
        <bgColor theme="0"/>
      </patternFill>
    </fill>
    <fill>
      <patternFill patternType="solid">
        <fgColor theme="0"/>
        <bgColor rgb="FF00FF00"/>
      </patternFill>
    </fill>
    <fill>
      <patternFill patternType="solid">
        <fgColor theme="0"/>
        <bgColor rgb="FFFF0000"/>
      </patternFill>
    </fill>
  </fills>
  <borders count="53">
    <border>
      <left/>
      <right/>
      <top/>
      <bottom/>
      <diagonal/>
    </border>
    <border>
      <left/>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64"/>
      </top>
      <bottom style="thin">
        <color indexed="8"/>
      </bottom>
      <diagonal/>
    </border>
    <border>
      <left style="hair">
        <color indexed="64"/>
      </left>
      <right style="thin">
        <color indexed="64"/>
      </right>
      <top/>
      <bottom style="hair">
        <color indexed="64"/>
      </bottom>
      <diagonal/>
    </border>
    <border>
      <left style="thin">
        <color indexed="64"/>
      </left>
      <right style="thin">
        <color rgb="FF000000"/>
      </right>
      <top style="hair">
        <color indexed="64"/>
      </top>
      <bottom style="hair">
        <color indexed="64"/>
      </bottom>
      <diagonal/>
    </border>
    <border>
      <left style="thin">
        <color rgb="FF000000"/>
      </left>
      <right style="thin">
        <color indexed="64"/>
      </right>
      <top style="hair">
        <color indexed="64"/>
      </top>
      <bottom style="hair">
        <color indexed="64"/>
      </bottom>
      <diagonal/>
    </border>
    <border>
      <left/>
      <right style="thin">
        <color indexed="64"/>
      </right>
      <top/>
      <bottom/>
      <diagonal/>
    </border>
    <border>
      <left/>
      <right/>
      <top style="hair">
        <color indexed="64"/>
      </top>
      <bottom style="hair">
        <color indexed="64"/>
      </bottom>
      <diagonal/>
    </border>
    <border>
      <left/>
      <right/>
      <top style="thin">
        <color indexed="64"/>
      </top>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ashed">
        <color indexed="64"/>
      </top>
      <bottom style="dashed">
        <color indexed="64"/>
      </bottom>
      <diagonal/>
    </border>
    <border>
      <left style="thin">
        <color rgb="FF000000"/>
      </left>
      <right style="thin">
        <color rgb="FF000000"/>
      </right>
      <top style="thin">
        <color rgb="FF000000"/>
      </top>
      <bottom style="thin">
        <color rgb="FF000000"/>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rgb="FF000000"/>
      </right>
      <top style="dashed">
        <color indexed="64"/>
      </top>
      <bottom style="thin">
        <color indexed="64"/>
      </bottom>
      <diagonal/>
    </border>
  </borders>
  <cellStyleXfs count="315">
    <xf numFmtId="0" fontId="0" fillId="0" borderId="0"/>
    <xf numFmtId="197" fontId="81" fillId="0" borderId="0" applyFont="0" applyFill="0" applyBorder="0" applyAlignment="0" applyProtection="0"/>
    <xf numFmtId="0" fontId="30" fillId="0" borderId="0"/>
    <xf numFmtId="198" fontId="82" fillId="0" borderId="0" applyFont="0" applyFill="0" applyBorder="0" applyAlignment="0" applyProtection="0"/>
    <xf numFmtId="0" fontId="83" fillId="0" borderId="0" applyFont="0" applyFill="0" applyBorder="0" applyAlignment="0" applyProtection="0"/>
    <xf numFmtId="199" fontId="26" fillId="0" borderId="0" applyFont="0" applyFill="0" applyBorder="0" applyAlignment="0" applyProtection="0"/>
    <xf numFmtId="40" fontId="83" fillId="0" borderId="0" applyFont="0" applyFill="0" applyBorder="0" applyAlignment="0" applyProtection="0"/>
    <xf numFmtId="38" fontId="83" fillId="0" borderId="0" applyFont="0" applyFill="0" applyBorder="0" applyAlignment="0" applyProtection="0"/>
    <xf numFmtId="164" fontId="84" fillId="0" borderId="0" applyFont="0" applyFill="0" applyBorder="0" applyAlignment="0" applyProtection="0"/>
    <xf numFmtId="9" fontId="85" fillId="0" borderId="0" applyFont="0" applyFill="0" applyBorder="0" applyAlignment="0" applyProtection="0"/>
    <xf numFmtId="0" fontId="86" fillId="0" borderId="0"/>
    <xf numFmtId="42" fontId="87" fillId="0" borderId="0" applyFont="0" applyFill="0" applyBorder="0" applyAlignment="0" applyProtection="0"/>
    <xf numFmtId="197" fontId="81" fillId="0" borderId="0" applyFont="0" applyFill="0" applyBorder="0" applyAlignment="0" applyProtection="0"/>
    <xf numFmtId="165" fontId="81" fillId="0" borderId="0" applyFont="0" applyFill="0" applyBorder="0" applyAlignment="0" applyProtection="0"/>
    <xf numFmtId="180" fontId="87" fillId="0" borderId="0" applyFont="0" applyFill="0" applyBorder="0" applyAlignment="0" applyProtection="0"/>
    <xf numFmtId="164" fontId="81" fillId="0" borderId="0" applyFont="0" applyFill="0" applyBorder="0" applyAlignment="0" applyProtection="0"/>
    <xf numFmtId="42" fontId="87" fillId="0" borderId="0" applyFont="0" applyFill="0" applyBorder="0" applyAlignment="0" applyProtection="0"/>
    <xf numFmtId="180" fontId="87" fillId="0" borderId="0" applyFont="0" applyFill="0" applyBorder="0" applyAlignment="0" applyProtection="0"/>
    <xf numFmtId="165" fontId="81" fillId="0" borderId="0" applyFont="0" applyFill="0" applyBorder="0" applyAlignment="0" applyProtection="0"/>
    <xf numFmtId="200" fontId="87" fillId="0" borderId="0" applyFont="0" applyFill="0" applyBorder="0" applyAlignment="0" applyProtection="0"/>
    <xf numFmtId="164" fontId="81" fillId="0" borderId="0" applyFont="0" applyFill="0" applyBorder="0" applyAlignment="0" applyProtection="0"/>
    <xf numFmtId="165" fontId="81" fillId="0" borderId="0" applyFont="0" applyFill="0" applyBorder="0" applyAlignment="0" applyProtection="0"/>
    <xf numFmtId="200" fontId="87" fillId="0" borderId="0" applyFont="0" applyFill="0" applyBorder="0" applyAlignment="0" applyProtection="0"/>
    <xf numFmtId="180" fontId="87" fillId="0" borderId="0" applyFont="0" applyFill="0" applyBorder="0" applyAlignment="0" applyProtection="0"/>
    <xf numFmtId="164" fontId="81" fillId="0" borderId="0" applyFont="0" applyFill="0" applyBorder="0" applyAlignment="0" applyProtection="0"/>
    <xf numFmtId="197" fontId="81" fillId="0" borderId="0" applyFont="0" applyFill="0" applyBorder="0" applyAlignment="0" applyProtection="0"/>
    <xf numFmtId="164" fontId="81" fillId="0" borderId="0" applyFont="0" applyFill="0" applyBorder="0" applyAlignment="0" applyProtection="0"/>
    <xf numFmtId="200" fontId="87" fillId="0" borderId="0" applyFont="0" applyFill="0" applyBorder="0" applyAlignment="0" applyProtection="0"/>
    <xf numFmtId="180" fontId="87" fillId="0" borderId="0" applyFont="0" applyFill="0" applyBorder="0" applyAlignment="0" applyProtection="0"/>
    <xf numFmtId="197" fontId="81" fillId="0" borderId="0" applyFont="0" applyFill="0" applyBorder="0" applyAlignment="0" applyProtection="0"/>
    <xf numFmtId="165" fontId="81" fillId="0" borderId="0" applyFont="0" applyFill="0" applyBorder="0" applyAlignment="0" applyProtection="0"/>
    <xf numFmtId="9" fontId="88" fillId="0" borderId="0" applyBorder="0" applyAlignment="0" applyProtection="0"/>
    <xf numFmtId="177" fontId="43" fillId="0" borderId="1" applyNumberFormat="0" applyFont="0" applyBorder="0" applyAlignment="0">
      <alignment horizontal="center" vertical="center"/>
    </xf>
    <xf numFmtId="201" fontId="26" fillId="0" borderId="0" applyFont="0" applyFill="0" applyBorder="0" applyAlignment="0" applyProtection="0"/>
    <xf numFmtId="0" fontId="34" fillId="0" borderId="0" applyFont="0" applyFill="0" applyBorder="0" applyAlignment="0" applyProtection="0"/>
    <xf numFmtId="202" fontId="26" fillId="0" borderId="0" applyFont="0" applyFill="0" applyBorder="0" applyAlignment="0" applyProtection="0"/>
    <xf numFmtId="0" fontId="89" fillId="0" borderId="0" applyFont="0" applyFill="0" applyBorder="0" applyAlignment="0" applyProtection="0"/>
    <xf numFmtId="202" fontId="26" fillId="0" borderId="0" applyFont="0" applyFill="0" applyBorder="0" applyAlignment="0" applyProtection="0"/>
    <xf numFmtId="203" fontId="90" fillId="0" borderId="0" applyFont="0" applyFill="0" applyBorder="0" applyAlignment="0" applyProtection="0"/>
    <xf numFmtId="0" fontId="34" fillId="0" borderId="0" applyFont="0" applyFill="0" applyBorder="0" applyAlignment="0" applyProtection="0"/>
    <xf numFmtId="204" fontId="90" fillId="0" borderId="0" applyFont="0" applyFill="0" applyBorder="0" applyAlignment="0" applyProtection="0"/>
    <xf numFmtId="0" fontId="34" fillId="0" borderId="0" applyFont="0" applyFill="0" applyBorder="0" applyAlignment="0" applyProtection="0"/>
    <xf numFmtId="197" fontId="81" fillId="0" borderId="0" applyFont="0" applyFill="0" applyBorder="0" applyAlignment="0" applyProtection="0"/>
    <xf numFmtId="0" fontId="34" fillId="0" borderId="0"/>
    <xf numFmtId="0" fontId="13" fillId="0" borderId="0"/>
    <xf numFmtId="0" fontId="34" fillId="0" borderId="0"/>
    <xf numFmtId="0" fontId="91" fillId="0" borderId="0"/>
    <xf numFmtId="205" fontId="87" fillId="0" borderId="0" applyFont="0" applyFill="0" applyBorder="0" applyAlignment="0" applyProtection="0"/>
    <xf numFmtId="167" fontId="29" fillId="0" borderId="0" applyFont="0" applyFill="0" applyBorder="0" applyAlignment="0" applyProtection="0"/>
    <xf numFmtId="167" fontId="80" fillId="0" borderId="0" applyFont="0" applyFill="0" applyBorder="0" applyAlignment="0" applyProtection="0"/>
    <xf numFmtId="43" fontId="29" fillId="0" borderId="0" applyFont="0" applyFill="0" applyBorder="0" applyAlignment="0" applyProtection="0"/>
    <xf numFmtId="43" fontId="52" fillId="0" borderId="0" applyFont="0" applyFill="0" applyBorder="0" applyAlignment="0" applyProtection="0"/>
    <xf numFmtId="165" fontId="52" fillId="0" borderId="0" applyFont="0" applyFill="0" applyBorder="0" applyAlignment="0" applyProtection="0"/>
    <xf numFmtId="167" fontId="80" fillId="0" borderId="0" applyFont="0" applyFill="0" applyBorder="0" applyAlignment="0" applyProtection="0"/>
    <xf numFmtId="167" fontId="80" fillId="0" borderId="0" applyFont="0" applyFill="0" applyBorder="0" applyAlignment="0" applyProtection="0"/>
    <xf numFmtId="167" fontId="80" fillId="0" borderId="0" applyFont="0" applyFill="0" applyBorder="0" applyAlignment="0" applyProtection="0"/>
    <xf numFmtId="43" fontId="72" fillId="0" borderId="0" applyFont="0" applyFill="0" applyBorder="0" applyAlignment="0" applyProtection="0"/>
    <xf numFmtId="167" fontId="80" fillId="0" borderId="0" applyFont="0" applyFill="0" applyBorder="0" applyAlignment="0" applyProtection="0"/>
    <xf numFmtId="167" fontId="80" fillId="0" borderId="0" applyFont="0" applyFill="0" applyBorder="0" applyAlignment="0" applyProtection="0"/>
    <xf numFmtId="167" fontId="80" fillId="0" borderId="0" applyFont="0" applyFill="0" applyBorder="0" applyAlignment="0" applyProtection="0"/>
    <xf numFmtId="167" fontId="80" fillId="0" borderId="0" applyFont="0" applyFill="0" applyBorder="0" applyAlignment="0" applyProtection="0"/>
    <xf numFmtId="167" fontId="80" fillId="0" borderId="0" applyFont="0" applyFill="0" applyBorder="0" applyAlignment="0" applyProtection="0"/>
    <xf numFmtId="167" fontId="80" fillId="0" borderId="0" applyFont="0" applyFill="0" applyBorder="0" applyAlignment="0" applyProtection="0"/>
    <xf numFmtId="167" fontId="58" fillId="0" borderId="0" applyFont="0" applyFill="0" applyBorder="0" applyAlignment="0" applyProtection="0"/>
    <xf numFmtId="189" fontId="30" fillId="0" borderId="0" applyFont="0" applyFill="0" applyBorder="0" applyAlignment="0" applyProtection="0"/>
    <xf numFmtId="167" fontId="80" fillId="0" borderId="0" applyFont="0" applyFill="0" applyBorder="0" applyAlignment="0" applyProtection="0"/>
    <xf numFmtId="167" fontId="80" fillId="0" borderId="0" applyFont="0" applyFill="0" applyBorder="0" applyAlignment="0" applyProtection="0"/>
    <xf numFmtId="167" fontId="80" fillId="0" borderId="0" applyFont="0" applyFill="0" applyBorder="0" applyAlignment="0" applyProtection="0"/>
    <xf numFmtId="167" fontId="80" fillId="0" borderId="0" applyFont="0" applyFill="0" applyBorder="0" applyAlignment="0" applyProtection="0"/>
    <xf numFmtId="180" fontId="26" fillId="0" borderId="0" applyFont="0" applyFill="0" applyBorder="0" applyAlignment="0" applyProtection="0"/>
    <xf numFmtId="43" fontId="30" fillId="0" borderId="0" applyFont="0" applyFill="0" applyBorder="0" applyAlignment="0" applyProtection="0"/>
    <xf numFmtId="167" fontId="80" fillId="0" borderId="0" applyFont="0" applyFill="0" applyBorder="0" applyAlignment="0" applyProtection="0"/>
    <xf numFmtId="167" fontId="80" fillId="0" borderId="0" applyFont="0" applyFill="0" applyBorder="0" applyAlignment="0" applyProtection="0"/>
    <xf numFmtId="167" fontId="80" fillId="0" borderId="0" applyFont="0" applyFill="0" applyBorder="0" applyAlignment="0" applyProtection="0"/>
    <xf numFmtId="43" fontId="52" fillId="0" borderId="0" applyFont="0" applyFill="0" applyBorder="0" applyAlignment="0" applyProtection="0"/>
    <xf numFmtId="167" fontId="80" fillId="0" borderId="0" applyFont="0" applyFill="0" applyBorder="0" applyAlignment="0" applyProtection="0"/>
    <xf numFmtId="176" fontId="30" fillId="0" borderId="0" applyFont="0" applyFill="0" applyBorder="0" applyAlignment="0" applyProtection="0"/>
    <xf numFmtId="176" fontId="30" fillId="0" borderId="0" applyFont="0" applyFill="0" applyBorder="0" applyAlignment="0" applyProtection="0"/>
    <xf numFmtId="167" fontId="80" fillId="0" borderId="0" applyFont="0" applyFill="0" applyBorder="0" applyAlignment="0" applyProtection="0"/>
    <xf numFmtId="167" fontId="80" fillId="0" borderId="0" applyFont="0" applyFill="0" applyBorder="0" applyAlignment="0" applyProtection="0"/>
    <xf numFmtId="167" fontId="80" fillId="0" borderId="0" applyFont="0" applyFill="0" applyBorder="0" applyAlignment="0" applyProtection="0"/>
    <xf numFmtId="167" fontId="80" fillId="0" borderId="0" applyFont="0" applyFill="0" applyBorder="0" applyAlignment="0" applyProtection="0"/>
    <xf numFmtId="43" fontId="71" fillId="0" borderId="0" applyFont="0" applyFill="0" applyBorder="0" applyAlignment="0" applyProtection="0"/>
    <xf numFmtId="167" fontId="71" fillId="0" borderId="0" applyFont="0" applyFill="0" applyBorder="0" applyAlignment="0" applyProtection="0"/>
    <xf numFmtId="165" fontId="71" fillId="0" borderId="0" applyFont="0" applyFill="0" applyBorder="0" applyAlignment="0" applyProtection="0"/>
    <xf numFmtId="176" fontId="30" fillId="0" borderId="0" applyFont="0" applyFill="0" applyBorder="0" applyAlignment="0" applyProtection="0"/>
    <xf numFmtId="167" fontId="80" fillId="0" borderId="0" applyFont="0" applyFill="0" applyBorder="0" applyAlignment="0" applyProtection="0"/>
    <xf numFmtId="167" fontId="80" fillId="0" borderId="0" applyFont="0" applyFill="0" applyBorder="0" applyAlignment="0" applyProtection="0"/>
    <xf numFmtId="176" fontId="30" fillId="0" borderId="0" applyFont="0" applyFill="0" applyBorder="0" applyAlignment="0" applyProtection="0"/>
    <xf numFmtId="167" fontId="80" fillId="0" borderId="0" applyFont="0" applyFill="0" applyBorder="0" applyAlignment="0" applyProtection="0"/>
    <xf numFmtId="167" fontId="29" fillId="0" borderId="0" applyFont="0" applyFill="0" applyBorder="0" applyAlignment="0" applyProtection="0"/>
    <xf numFmtId="167" fontId="80" fillId="0" borderId="0" applyFont="0" applyFill="0" applyBorder="0" applyAlignment="0" applyProtection="0"/>
    <xf numFmtId="43" fontId="29" fillId="0" borderId="0" applyFont="0" applyFill="0" applyBorder="0" applyAlignment="0" applyProtection="0"/>
    <xf numFmtId="165" fontId="29" fillId="0" borderId="0" applyFont="0" applyFill="0" applyBorder="0" applyAlignment="0" applyProtection="0"/>
    <xf numFmtId="43" fontId="29" fillId="0" borderId="0" applyFont="0" applyFill="0" applyBorder="0" applyAlignment="0" applyProtection="0"/>
    <xf numFmtId="165" fontId="29" fillId="0" borderId="0" applyFont="0" applyFill="0" applyBorder="0" applyAlignment="0" applyProtection="0"/>
    <xf numFmtId="167" fontId="29" fillId="0" borderId="0" applyFont="0" applyFill="0" applyBorder="0" applyAlignment="0" applyProtection="0"/>
    <xf numFmtId="167" fontId="80" fillId="0" borderId="0" applyFont="0" applyFill="0" applyBorder="0" applyAlignment="0" applyProtection="0"/>
    <xf numFmtId="167" fontId="80" fillId="0" borderId="0" applyFont="0" applyFill="0" applyBorder="0" applyAlignment="0" applyProtection="0"/>
    <xf numFmtId="43" fontId="63" fillId="0" borderId="0" applyFont="0" applyFill="0" applyBorder="0" applyAlignment="0" applyProtection="0"/>
    <xf numFmtId="167" fontId="80" fillId="0" borderId="0" applyFont="0" applyFill="0" applyBorder="0" applyAlignment="0" applyProtection="0"/>
    <xf numFmtId="167" fontId="80" fillId="0" borderId="0" applyFont="0" applyFill="0" applyBorder="0" applyAlignment="0" applyProtection="0"/>
    <xf numFmtId="206" fontId="13" fillId="0" borderId="0"/>
    <xf numFmtId="3" fontId="26" fillId="0" borderId="0" applyFont="0" applyFill="0" applyBorder="0" applyAlignment="0" applyProtection="0"/>
    <xf numFmtId="0" fontId="92" fillId="0" borderId="0">
      <alignment horizontal="center"/>
    </xf>
    <xf numFmtId="168" fontId="26" fillId="0" borderId="0" applyFont="0" applyFill="0" applyBorder="0" applyAlignment="0" applyProtection="0"/>
    <xf numFmtId="207" fontId="26" fillId="0" borderId="0"/>
    <xf numFmtId="0" fontId="26" fillId="0" borderId="0" applyFont="0" applyFill="0" applyBorder="0" applyAlignment="0" applyProtection="0"/>
    <xf numFmtId="3" fontId="93" fillId="0" borderId="2">
      <alignment horizontal="left" vertical="top" wrapText="1"/>
    </xf>
    <xf numFmtId="167" fontId="29"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208" fontId="26" fillId="0" borderId="0"/>
    <xf numFmtId="2" fontId="26" fillId="0" borderId="0" applyFont="0" applyFill="0" applyBorder="0" applyAlignment="0" applyProtection="0"/>
    <xf numFmtId="38" fontId="95" fillId="2" borderId="0" applyNumberFormat="0" applyBorder="0" applyAlignment="0" applyProtection="0"/>
    <xf numFmtId="0" fontId="94" fillId="0" borderId="0">
      <alignment vertical="top" wrapText="1"/>
    </xf>
    <xf numFmtId="0" fontId="96" fillId="0" borderId="0">
      <alignment horizontal="left"/>
    </xf>
    <xf numFmtId="0" fontId="36" fillId="0" borderId="3" applyNumberFormat="0" applyAlignment="0" applyProtection="0">
      <alignment horizontal="left" vertical="center"/>
    </xf>
    <xf numFmtId="0" fontId="36" fillId="0" borderId="4">
      <alignment horizontal="left" vertical="center"/>
    </xf>
    <xf numFmtId="0" fontId="97" fillId="0" borderId="0" applyProtection="0"/>
    <xf numFmtId="0" fontId="36" fillId="0" borderId="0" applyProtection="0"/>
    <xf numFmtId="10" fontId="95" fillId="2" borderId="5" applyNumberFormat="0" applyBorder="0" applyAlignment="0" applyProtection="0"/>
    <xf numFmtId="3" fontId="42" fillId="0" borderId="2" applyNumberFormat="0" applyAlignment="0">
      <alignment horizontal="center" vertical="center"/>
    </xf>
    <xf numFmtId="3" fontId="48" fillId="0" borderId="2" applyNumberFormat="0" applyAlignment="0">
      <alignment horizontal="center" vertical="center"/>
    </xf>
    <xf numFmtId="3" fontId="47" fillId="0" borderId="2" applyNumberFormat="0" applyAlignment="0">
      <alignment horizontal="center" vertical="center"/>
    </xf>
    <xf numFmtId="0" fontId="98" fillId="0" borderId="6"/>
    <xf numFmtId="209" fontId="26" fillId="0" borderId="0" applyFont="0" applyFill="0" applyBorder="0" applyAlignment="0" applyProtection="0"/>
    <xf numFmtId="210" fontId="26" fillId="0" borderId="0" applyFont="0" applyFill="0" applyBorder="0" applyAlignment="0" applyProtection="0"/>
    <xf numFmtId="0" fontId="49" fillId="0" borderId="0" applyNumberFormat="0" applyFont="0" applyFill="0" applyAlignment="0"/>
    <xf numFmtId="0" fontId="13" fillId="0" borderId="0"/>
    <xf numFmtId="0" fontId="30" fillId="0" borderId="0">
      <alignment horizontal="left"/>
    </xf>
    <xf numFmtId="37" fontId="99" fillId="0" borderId="0"/>
    <xf numFmtId="179" fontId="38" fillId="0" borderId="0"/>
    <xf numFmtId="0" fontId="26" fillId="0" borderId="0"/>
    <xf numFmtId="0" fontId="26" fillId="0" borderId="0"/>
    <xf numFmtId="0" fontId="52" fillId="0" borderId="0"/>
    <xf numFmtId="0" fontId="80" fillId="0" borderId="0"/>
    <xf numFmtId="0" fontId="26" fillId="0" borderId="0"/>
    <xf numFmtId="0" fontId="29" fillId="0" borderId="0"/>
    <xf numFmtId="0" fontId="52" fillId="0" borderId="0"/>
    <xf numFmtId="0" fontId="29" fillId="0" borderId="0"/>
    <xf numFmtId="0" fontId="52" fillId="0" borderId="0"/>
    <xf numFmtId="0" fontId="52" fillId="0" borderId="0"/>
    <xf numFmtId="0" fontId="52" fillId="0" borderId="0"/>
    <xf numFmtId="0" fontId="52" fillId="0" borderId="0"/>
    <xf numFmtId="0" fontId="113" fillId="0" borderId="0"/>
    <xf numFmtId="0" fontId="29" fillId="0" borderId="0"/>
    <xf numFmtId="0" fontId="111" fillId="0" borderId="0"/>
    <xf numFmtId="0" fontId="113" fillId="0" borderId="0"/>
    <xf numFmtId="0" fontId="29" fillId="0" borderId="0"/>
    <xf numFmtId="0" fontId="52" fillId="0" borderId="0"/>
    <xf numFmtId="0" fontId="52" fillId="0" borderId="0"/>
    <xf numFmtId="0" fontId="113" fillId="0" borderId="0"/>
    <xf numFmtId="0" fontId="51" fillId="0" borderId="0"/>
    <xf numFmtId="0" fontId="29" fillId="0" borderId="0"/>
    <xf numFmtId="0" fontId="26" fillId="0" borderId="0"/>
    <xf numFmtId="0" fontId="80" fillId="0" borderId="0"/>
    <xf numFmtId="0" fontId="80" fillId="0" borderId="0"/>
    <xf numFmtId="0" fontId="29" fillId="0" borderId="0"/>
    <xf numFmtId="0" fontId="80" fillId="0" borderId="0"/>
    <xf numFmtId="0" fontId="26" fillId="0" borderId="0"/>
    <xf numFmtId="0" fontId="80" fillId="0" borderId="0"/>
    <xf numFmtId="0" fontId="80" fillId="0" borderId="0"/>
    <xf numFmtId="0" fontId="80" fillId="0" borderId="0"/>
    <xf numFmtId="0" fontId="80" fillId="0" borderId="0"/>
    <xf numFmtId="0" fontId="29" fillId="0" borderId="0"/>
    <xf numFmtId="0" fontId="79" fillId="0" borderId="0"/>
    <xf numFmtId="0" fontId="26" fillId="0" borderId="0"/>
    <xf numFmtId="0" fontId="112" fillId="0" borderId="0"/>
    <xf numFmtId="0" fontId="112" fillId="0" borderId="0"/>
    <xf numFmtId="0" fontId="112" fillId="0" borderId="0"/>
    <xf numFmtId="0" fontId="112" fillId="0" borderId="0"/>
    <xf numFmtId="0" fontId="112" fillId="0" borderId="0"/>
    <xf numFmtId="0" fontId="112" fillId="0" borderId="0"/>
    <xf numFmtId="0" fontId="112" fillId="0" borderId="0"/>
    <xf numFmtId="0" fontId="52" fillId="0" borderId="0"/>
    <xf numFmtId="0" fontId="112" fillId="0" borderId="0"/>
    <xf numFmtId="0" fontId="30" fillId="0" borderId="0"/>
    <xf numFmtId="0" fontId="26" fillId="0" borderId="0"/>
    <xf numFmtId="0" fontId="80" fillId="0" borderId="0"/>
    <xf numFmtId="0" fontId="80" fillId="0" borderId="0"/>
    <xf numFmtId="0" fontId="26" fillId="0" borderId="0"/>
    <xf numFmtId="0" fontId="80"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08" fillId="0" borderId="0"/>
    <xf numFmtId="0" fontId="112" fillId="0" borderId="0"/>
    <xf numFmtId="0" fontId="112" fillId="0" borderId="0"/>
    <xf numFmtId="0" fontId="112" fillId="0" borderId="0"/>
    <xf numFmtId="0" fontId="112" fillId="0" borderId="0"/>
    <xf numFmtId="0" fontId="114" fillId="0" borderId="0"/>
    <xf numFmtId="0" fontId="52" fillId="0" borderId="0"/>
    <xf numFmtId="0" fontId="112" fillId="0" borderId="0"/>
    <xf numFmtId="0" fontId="112" fillId="0" borderId="0"/>
    <xf numFmtId="0" fontId="112" fillId="0" borderId="0"/>
    <xf numFmtId="0" fontId="112" fillId="0" borderId="0"/>
    <xf numFmtId="0" fontId="26" fillId="0" borderId="0"/>
    <xf numFmtId="0" fontId="26" fillId="0" borderId="0"/>
    <xf numFmtId="0" fontId="112" fillId="0" borderId="0"/>
    <xf numFmtId="0" fontId="112" fillId="0" borderId="0"/>
    <xf numFmtId="0" fontId="112" fillId="0" borderId="0"/>
    <xf numFmtId="0" fontId="112" fillId="0" borderId="0"/>
    <xf numFmtId="0" fontId="112" fillId="0" borderId="0"/>
    <xf numFmtId="0" fontId="112" fillId="0" borderId="0"/>
    <xf numFmtId="0" fontId="112" fillId="0" borderId="0"/>
    <xf numFmtId="0" fontId="112" fillId="0" borderId="0"/>
    <xf numFmtId="0" fontId="112" fillId="0" borderId="0"/>
    <xf numFmtId="0" fontId="112" fillId="0" borderId="0"/>
    <xf numFmtId="0" fontId="29" fillId="0" borderId="0"/>
    <xf numFmtId="0" fontId="52" fillId="0" borderId="0"/>
    <xf numFmtId="0" fontId="29" fillId="0" borderId="0"/>
    <xf numFmtId="0" fontId="52" fillId="0" borderId="0"/>
    <xf numFmtId="0" fontId="115" fillId="0" borderId="0"/>
    <xf numFmtId="0" fontId="113" fillId="0" borderId="0"/>
    <xf numFmtId="0" fontId="29" fillId="0" borderId="0"/>
    <xf numFmtId="0" fontId="112" fillId="0" borderId="0"/>
    <xf numFmtId="0" fontId="112" fillId="0" borderId="0"/>
    <xf numFmtId="0" fontId="112" fillId="0" borderId="0"/>
    <xf numFmtId="0" fontId="112" fillId="0" borderId="0"/>
    <xf numFmtId="0" fontId="112" fillId="0" borderId="0"/>
    <xf numFmtId="0" fontId="108" fillId="0" borderId="0"/>
    <xf numFmtId="0" fontId="13" fillId="0" borderId="0"/>
    <xf numFmtId="0" fontId="80" fillId="0" borderId="0"/>
    <xf numFmtId="0" fontId="26" fillId="0" borderId="0"/>
    <xf numFmtId="0" fontId="108" fillId="0" borderId="0"/>
    <xf numFmtId="0" fontId="29" fillId="0" borderId="0"/>
    <xf numFmtId="0" fontId="52" fillId="0" borderId="0"/>
    <xf numFmtId="0" fontId="80" fillId="0" borderId="0"/>
    <xf numFmtId="0" fontId="52" fillId="0" borderId="0"/>
    <xf numFmtId="0" fontId="26" fillId="0" borderId="0"/>
    <xf numFmtId="0" fontId="52" fillId="0" borderId="0"/>
    <xf numFmtId="0" fontId="26" fillId="0" borderId="0"/>
    <xf numFmtId="0" fontId="26" fillId="0" borderId="0"/>
    <xf numFmtId="0" fontId="29" fillId="0" borderId="0"/>
    <xf numFmtId="0" fontId="26" fillId="0" borderId="0"/>
    <xf numFmtId="0" fontId="30" fillId="0" borderId="0"/>
    <xf numFmtId="0" fontId="30" fillId="0" borderId="0"/>
    <xf numFmtId="0" fontId="29" fillId="0" borderId="0"/>
    <xf numFmtId="0" fontId="52" fillId="0" borderId="0"/>
    <xf numFmtId="0" fontId="30" fillId="0" borderId="0"/>
    <xf numFmtId="0" fontId="30" fillId="0" borderId="0"/>
    <xf numFmtId="0" fontId="29" fillId="0" borderId="0"/>
    <xf numFmtId="0" fontId="26" fillId="0" borderId="0"/>
    <xf numFmtId="0" fontId="6" fillId="0" borderId="0"/>
    <xf numFmtId="10" fontId="26"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52" fillId="0" borderId="0" applyFont="0" applyFill="0" applyBorder="0" applyAlignment="0" applyProtection="0"/>
    <xf numFmtId="9" fontId="80" fillId="0" borderId="0" applyFont="0" applyFill="0" applyBorder="0" applyAlignment="0" applyProtection="0"/>
    <xf numFmtId="9" fontId="29"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52" fillId="0" borderId="0" applyFont="0" applyFill="0" applyBorder="0" applyAlignment="0" applyProtection="0"/>
    <xf numFmtId="9" fontId="61" fillId="0" borderId="0" applyFont="0" applyFill="0" applyBorder="0" applyAlignment="0" applyProtection="0"/>
    <xf numFmtId="9" fontId="29" fillId="0" borderId="0" applyFont="0" applyFill="0" applyBorder="0" applyAlignment="0" applyProtection="0"/>
    <xf numFmtId="42" fontId="87" fillId="0" borderId="0" applyFont="0" applyFill="0" applyBorder="0" applyAlignment="0" applyProtection="0"/>
    <xf numFmtId="200" fontId="87" fillId="0" borderId="0" applyFont="0" applyFill="0" applyBorder="0" applyAlignment="0" applyProtection="0"/>
    <xf numFmtId="211" fontId="26" fillId="0" borderId="0" applyFill="0" applyBorder="0" applyAlignment="0" applyProtection="0"/>
    <xf numFmtId="42" fontId="87" fillId="0" borderId="0" applyFont="0" applyFill="0" applyBorder="0" applyAlignment="0" applyProtection="0"/>
    <xf numFmtId="0" fontId="100" fillId="0" borderId="0"/>
    <xf numFmtId="0" fontId="101" fillId="0" borderId="0">
      <alignment horizontal="center"/>
    </xf>
    <xf numFmtId="0" fontId="102" fillId="0" borderId="1">
      <alignment horizontal="center" vertical="center"/>
    </xf>
    <xf numFmtId="0" fontId="103" fillId="0" borderId="5" applyAlignment="0">
      <alignment horizontal="center" vertical="center" wrapText="1"/>
    </xf>
    <xf numFmtId="0" fontId="104" fillId="0" borderId="5">
      <alignment horizontal="center" vertical="center" wrapText="1"/>
    </xf>
    <xf numFmtId="3" fontId="105" fillId="0" borderId="0"/>
    <xf numFmtId="0" fontId="106" fillId="0" borderId="7"/>
    <xf numFmtId="0" fontId="98" fillId="0" borderId="0"/>
    <xf numFmtId="3" fontId="44" fillId="0" borderId="2" applyNumberFormat="0" applyAlignment="0">
      <alignment horizontal="center" vertical="center"/>
    </xf>
    <xf numFmtId="3" fontId="41" fillId="0" borderId="8" applyNumberFormat="0" applyAlignment="0">
      <alignment horizontal="left" wrapText="1"/>
    </xf>
    <xf numFmtId="0" fontId="107" fillId="0" borderId="0" applyFont="0">
      <alignment horizontal="centerContinuous"/>
    </xf>
    <xf numFmtId="0" fontId="46" fillId="0" borderId="0" applyNumberFormat="0" applyFill="0" applyBorder="0" applyAlignment="0" applyProtection="0"/>
    <xf numFmtId="0" fontId="40" fillId="0" borderId="0" applyFont="0" applyFill="0" applyBorder="0" applyAlignment="0" applyProtection="0"/>
    <xf numFmtId="0" fontId="40" fillId="0" borderId="0" applyFont="0" applyFill="0" applyBorder="0" applyAlignment="0" applyProtection="0"/>
    <xf numFmtId="0" fontId="51" fillId="0" borderId="0">
      <alignment vertical="center"/>
    </xf>
    <xf numFmtId="40" fontId="33" fillId="0" borderId="0" applyFont="0" applyFill="0" applyBorder="0" applyAlignment="0" applyProtection="0"/>
    <xf numFmtId="38"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9" fontId="50" fillId="0" borderId="0" applyFont="0" applyFill="0" applyBorder="0" applyAlignment="0" applyProtection="0"/>
    <xf numFmtId="0" fontId="37" fillId="0" borderId="0"/>
    <xf numFmtId="173" fontId="26" fillId="0" borderId="0" applyFont="0" applyFill="0" applyBorder="0" applyAlignment="0" applyProtection="0"/>
    <xf numFmtId="171" fontId="26" fillId="0" borderId="0" applyFont="0" applyFill="0" applyBorder="0" applyAlignment="0" applyProtection="0"/>
    <xf numFmtId="181" fontId="39" fillId="0" borderId="0" applyFont="0" applyFill="0" applyBorder="0" applyAlignment="0" applyProtection="0"/>
    <xf numFmtId="170" fontId="39" fillId="0" borderId="0" applyFont="0" applyFill="0" applyBorder="0" applyAlignment="0" applyProtection="0"/>
    <xf numFmtId="0" fontId="45" fillId="0" borderId="0"/>
    <xf numFmtId="0" fontId="49" fillId="0" borderId="0"/>
    <xf numFmtId="164" fontId="32" fillId="0" borderId="0" applyFont="0" applyFill="0" applyBorder="0" applyAlignment="0" applyProtection="0"/>
    <xf numFmtId="165" fontId="32" fillId="0" borderId="0" applyFont="0" applyFill="0" applyBorder="0" applyAlignment="0" applyProtection="0"/>
    <xf numFmtId="178" fontId="32" fillId="0" borderId="0" applyFont="0" applyFill="0" applyBorder="0" applyAlignment="0" applyProtection="0"/>
    <xf numFmtId="174" fontId="35" fillId="0" borderId="0" applyFont="0" applyFill="0" applyBorder="0" applyAlignment="0" applyProtection="0"/>
    <xf numFmtId="169" fontId="32" fillId="0" borderId="0" applyFont="0" applyFill="0" applyBorder="0" applyAlignment="0" applyProtection="0"/>
    <xf numFmtId="0" fontId="29" fillId="0" borderId="0"/>
    <xf numFmtId="0" fontId="63" fillId="0" borderId="0"/>
    <xf numFmtId="41" fontId="29" fillId="0" borderId="0" applyFont="0" applyFill="0" applyBorder="0" applyAlignment="0" applyProtection="0"/>
    <xf numFmtId="166" fontId="29" fillId="0" borderId="0" applyFont="0" applyFill="0" applyBorder="0" applyAlignment="0" applyProtection="0"/>
    <xf numFmtId="43" fontId="26" fillId="0" borderId="0" applyFont="0" applyFill="0" applyBorder="0" applyAlignment="0" applyProtection="0"/>
    <xf numFmtId="0" fontId="79" fillId="0" borderId="0"/>
    <xf numFmtId="0" fontId="79" fillId="0" borderId="0"/>
    <xf numFmtId="167" fontId="29" fillId="0" borderId="0" applyFont="0" applyFill="0" applyBorder="0" applyAlignment="0" applyProtection="0"/>
    <xf numFmtId="43" fontId="134" fillId="0" borderId="0" applyFont="0" applyFill="0" applyBorder="0" applyAlignment="0" applyProtection="0"/>
    <xf numFmtId="0" fontId="1" fillId="0" borderId="0"/>
    <xf numFmtId="0" fontId="29" fillId="0" borderId="0"/>
    <xf numFmtId="164" fontId="138" fillId="0" borderId="0" applyFont="0" applyFill="0" applyBorder="0" applyAlignment="0" applyProtection="0"/>
    <xf numFmtId="43" fontId="29" fillId="0" borderId="0" applyFont="0" applyFill="0" applyBorder="0" applyAlignment="0" applyProtection="0"/>
    <xf numFmtId="0" fontId="30" fillId="0" borderId="0"/>
    <xf numFmtId="43" fontId="26" fillId="0" borderId="0" applyFont="0" applyFill="0" applyBorder="0" applyAlignment="0" applyProtection="0"/>
    <xf numFmtId="0" fontId="29" fillId="0" borderId="0"/>
    <xf numFmtId="0" fontId="72" fillId="0" borderId="0"/>
    <xf numFmtId="43" fontId="29" fillId="0" borderId="0" applyFont="0" applyFill="0" applyBorder="0" applyAlignment="0" applyProtection="0"/>
    <xf numFmtId="0" fontId="26" fillId="0" borderId="0"/>
  </cellStyleXfs>
  <cellXfs count="1890">
    <xf numFmtId="0" fontId="0" fillId="0" borderId="0" xfId="0"/>
    <xf numFmtId="0" fontId="7" fillId="0" borderId="0" xfId="248" applyFont="1" applyAlignment="1">
      <alignment horizontal="right" vertical="center"/>
    </xf>
    <xf numFmtId="0" fontId="0" fillId="0" borderId="0" xfId="0" applyAlignment="1">
      <alignment horizontal="center" vertical="center" wrapText="1"/>
    </xf>
    <xf numFmtId="0" fontId="0" fillId="0" borderId="0" xfId="0" applyAlignment="1">
      <alignment horizontal="center" vertical="center"/>
    </xf>
    <xf numFmtId="0" fontId="5"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3" fontId="0" fillId="0" borderId="5" xfId="239" applyNumberFormat="1" applyFont="1" applyBorder="1" applyAlignment="1">
      <alignment horizontal="center" vertical="center" wrapText="1"/>
    </xf>
    <xf numFmtId="3" fontId="8" fillId="0" borderId="5" xfId="239" applyNumberFormat="1" applyFont="1" applyBorder="1" applyAlignment="1">
      <alignment horizontal="center" vertical="center" wrapText="1"/>
    </xf>
    <xf numFmtId="0" fontId="5" fillId="0" borderId="5" xfId="0" applyFont="1" applyBorder="1" applyAlignment="1">
      <alignment vertical="center"/>
    </xf>
    <xf numFmtId="0" fontId="5" fillId="0" borderId="5" xfId="0" applyFont="1" applyBorder="1" applyAlignment="1">
      <alignment horizontal="center" vertical="center"/>
    </xf>
    <xf numFmtId="0" fontId="5" fillId="0" borderId="5" xfId="0" applyFont="1" applyBorder="1" applyAlignment="1">
      <alignment vertical="center" wrapText="1"/>
    </xf>
    <xf numFmtId="0" fontId="0" fillId="0" borderId="5" xfId="0" applyBorder="1" applyAlignment="1">
      <alignment vertical="center"/>
    </xf>
    <xf numFmtId="0" fontId="9" fillId="0" borderId="5" xfId="0" applyFont="1" applyBorder="1" applyAlignment="1">
      <alignment vertical="center"/>
    </xf>
    <xf numFmtId="0" fontId="4" fillId="0" borderId="5" xfId="0" applyFont="1" applyBorder="1" applyAlignment="1">
      <alignment vertical="center"/>
    </xf>
    <xf numFmtId="0" fontId="0" fillId="0" borderId="5" xfId="0" applyBorder="1" applyAlignment="1">
      <alignment horizontal="center" vertical="center"/>
    </xf>
    <xf numFmtId="0" fontId="4" fillId="0" borderId="5" xfId="0" applyFont="1" applyBorder="1" applyAlignment="1">
      <alignment horizontal="center" vertical="center"/>
    </xf>
    <xf numFmtId="0" fontId="9" fillId="0" borderId="5" xfId="0" applyFont="1" applyBorder="1" applyAlignment="1">
      <alignment vertical="center" wrapText="1"/>
    </xf>
    <xf numFmtId="0" fontId="5" fillId="0" borderId="0" xfId="0" applyFont="1"/>
    <xf numFmtId="0" fontId="5" fillId="0" borderId="5" xfId="0" applyFont="1" applyBorder="1" applyAlignment="1">
      <alignment horizontal="center" vertical="center" wrapText="1"/>
    </xf>
    <xf numFmtId="0" fontId="5" fillId="0" borderId="5" xfId="0" applyFont="1" applyBorder="1" applyAlignment="1">
      <alignment horizontal="center"/>
    </xf>
    <xf numFmtId="0" fontId="0" fillId="0" borderId="5" xfId="0" applyBorder="1"/>
    <xf numFmtId="0" fontId="5" fillId="0" borderId="5" xfId="0" applyFont="1" applyBorder="1"/>
    <xf numFmtId="0" fontId="0" fillId="0" borderId="0" xfId="0" applyAlignment="1">
      <alignment horizontal="right"/>
    </xf>
    <xf numFmtId="1" fontId="0" fillId="0" borderId="0" xfId="239" applyNumberFormat="1" applyFont="1" applyAlignment="1">
      <alignment vertical="center"/>
    </xf>
    <xf numFmtId="1" fontId="10" fillId="0" borderId="0" xfId="239" applyNumberFormat="1" applyFont="1" applyAlignment="1">
      <alignment vertical="center"/>
    </xf>
    <xf numFmtId="3" fontId="11" fillId="0" borderId="0" xfId="239" applyNumberFormat="1" applyFont="1" applyAlignment="1">
      <alignment vertical="center" wrapText="1"/>
    </xf>
    <xf numFmtId="1" fontId="12" fillId="0" borderId="0" xfId="239" applyNumberFormat="1" applyFont="1" applyAlignment="1">
      <alignment vertical="center"/>
    </xf>
    <xf numFmtId="1" fontId="13" fillId="0" borderId="0" xfId="239" applyNumberFormat="1" applyFont="1" applyAlignment="1">
      <alignment horizontal="center" vertical="center"/>
    </xf>
    <xf numFmtId="1" fontId="13" fillId="0" borderId="0" xfId="239" applyNumberFormat="1" applyFont="1" applyAlignment="1">
      <alignment vertical="center" wrapText="1"/>
    </xf>
    <xf numFmtId="1" fontId="13" fillId="0" borderId="0" xfId="239" applyNumberFormat="1" applyFont="1" applyAlignment="1">
      <alignment horizontal="center" vertical="center" wrapText="1"/>
    </xf>
    <xf numFmtId="1" fontId="13" fillId="0" borderId="0" xfId="239" applyNumberFormat="1" applyFont="1" applyAlignment="1">
      <alignment horizontal="right" vertical="center"/>
    </xf>
    <xf numFmtId="1" fontId="13" fillId="0" borderId="0" xfId="239" applyNumberFormat="1" applyFont="1" applyAlignment="1">
      <alignment vertical="center"/>
    </xf>
    <xf numFmtId="1" fontId="5" fillId="0" borderId="0" xfId="239" applyNumberFormat="1" applyFont="1" applyAlignment="1">
      <alignment vertical="center"/>
    </xf>
    <xf numFmtId="1" fontId="4" fillId="0" borderId="0" xfId="239" applyNumberFormat="1" applyFont="1" applyAlignment="1">
      <alignment horizontal="center" vertical="center" wrapText="1"/>
    </xf>
    <xf numFmtId="1" fontId="0" fillId="0" borderId="9" xfId="239" applyNumberFormat="1" applyFont="1" applyBorder="1" applyAlignment="1">
      <alignment horizontal="center" vertical="center"/>
    </xf>
    <xf numFmtId="1" fontId="5" fillId="0" borderId="9" xfId="239" applyNumberFormat="1" applyFont="1" applyBorder="1" applyAlignment="1">
      <alignment horizontal="center" vertical="center" wrapText="1"/>
    </xf>
    <xf numFmtId="1" fontId="0" fillId="0" borderId="9" xfId="239" applyNumberFormat="1" applyFont="1" applyBorder="1" applyAlignment="1">
      <alignment horizontal="center" vertical="center" wrapText="1"/>
    </xf>
    <xf numFmtId="1" fontId="0" fillId="0" borderId="9" xfId="239" applyNumberFormat="1" applyFont="1" applyBorder="1" applyAlignment="1">
      <alignment horizontal="right" vertical="center"/>
    </xf>
    <xf numFmtId="1" fontId="5" fillId="0" borderId="8" xfId="239" applyNumberFormat="1" applyFont="1" applyBorder="1" applyAlignment="1">
      <alignment horizontal="center" vertical="center"/>
    </xf>
    <xf numFmtId="1" fontId="5" fillId="0" borderId="10" xfId="239" applyNumberFormat="1" applyFont="1" applyBorder="1" applyAlignment="1">
      <alignment vertical="center" wrapText="1"/>
    </xf>
    <xf numFmtId="1" fontId="5" fillId="0" borderId="8" xfId="239" applyNumberFormat="1" applyFont="1" applyBorder="1" applyAlignment="1">
      <alignment horizontal="center" vertical="center" wrapText="1"/>
    </xf>
    <xf numFmtId="1" fontId="5" fillId="0" borderId="8" xfId="239" applyNumberFormat="1" applyFont="1" applyBorder="1" applyAlignment="1">
      <alignment horizontal="right" vertical="center"/>
    </xf>
    <xf numFmtId="1" fontId="0" fillId="0" borderId="8" xfId="239" applyNumberFormat="1" applyFont="1" applyBorder="1" applyAlignment="1">
      <alignment horizontal="center" vertical="center"/>
    </xf>
    <xf numFmtId="1" fontId="0" fillId="0" borderId="8" xfId="239" applyNumberFormat="1" applyFont="1" applyBorder="1" applyAlignment="1">
      <alignment vertical="center" wrapText="1"/>
    </xf>
    <xf numFmtId="1" fontId="0" fillId="0" borderId="8" xfId="239" applyNumberFormat="1" applyFont="1" applyBorder="1" applyAlignment="1">
      <alignment horizontal="center" vertical="center" wrapText="1"/>
    </xf>
    <xf numFmtId="1" fontId="0" fillId="0" borderId="8" xfId="239" applyNumberFormat="1" applyFont="1" applyBorder="1" applyAlignment="1">
      <alignment horizontal="right" vertical="center"/>
    </xf>
    <xf numFmtId="1" fontId="5" fillId="0" borderId="8" xfId="239" applyNumberFormat="1" applyFont="1" applyBorder="1" applyAlignment="1">
      <alignment vertical="center" wrapText="1"/>
    </xf>
    <xf numFmtId="1" fontId="0" fillId="0" borderId="11" xfId="239" applyNumberFormat="1" applyFont="1" applyBorder="1" applyAlignment="1">
      <alignment horizontal="center" vertical="center"/>
    </xf>
    <xf numFmtId="1" fontId="0" fillId="0" borderId="11" xfId="239" applyNumberFormat="1" applyFont="1" applyBorder="1" applyAlignment="1">
      <alignment vertical="center" wrapText="1"/>
    </xf>
    <xf numFmtId="1" fontId="0" fillId="0" borderId="11" xfId="239" applyNumberFormat="1" applyFont="1" applyBorder="1" applyAlignment="1">
      <alignment horizontal="center" vertical="center" wrapText="1"/>
    </xf>
    <xf numFmtId="1" fontId="0" fillId="0" borderId="11" xfId="239" applyNumberFormat="1" applyFont="1" applyBorder="1" applyAlignment="1">
      <alignment horizontal="right" vertical="center"/>
    </xf>
    <xf numFmtId="1" fontId="0" fillId="0" borderId="0" xfId="239" applyNumberFormat="1" applyFont="1" applyAlignment="1">
      <alignment horizontal="center" vertical="center"/>
    </xf>
    <xf numFmtId="1" fontId="0" fillId="0" borderId="0" xfId="239" applyNumberFormat="1" applyFont="1" applyAlignment="1">
      <alignment vertical="center" wrapText="1"/>
    </xf>
    <xf numFmtId="1" fontId="0" fillId="0" borderId="0" xfId="239" applyNumberFormat="1" applyFont="1" applyAlignment="1">
      <alignment horizontal="center" vertical="center" wrapText="1"/>
    </xf>
    <xf numFmtId="1" fontId="0" fillId="0" borderId="0" xfId="239" applyNumberFormat="1" applyFont="1" applyAlignment="1">
      <alignment horizontal="right" vertical="center"/>
    </xf>
    <xf numFmtId="1" fontId="5" fillId="0" borderId="0" xfId="239" applyNumberFormat="1" applyFont="1" applyAlignment="1">
      <alignment vertical="center" wrapText="1"/>
    </xf>
    <xf numFmtId="1" fontId="14" fillId="0" borderId="0" xfId="239" applyNumberFormat="1" applyFont="1" applyAlignment="1">
      <alignment horizontal="right" vertical="center"/>
    </xf>
    <xf numFmtId="1" fontId="15" fillId="0" borderId="0" xfId="239" applyNumberFormat="1" applyFont="1" applyAlignment="1">
      <alignment vertical="center"/>
    </xf>
    <xf numFmtId="1" fontId="13" fillId="0" borderId="11" xfId="239" applyNumberFormat="1" applyFont="1" applyBorder="1" applyAlignment="1">
      <alignment horizontal="right" vertical="center"/>
    </xf>
    <xf numFmtId="1" fontId="16" fillId="0" borderId="0" xfId="239" applyNumberFormat="1" applyFont="1" applyAlignment="1">
      <alignment vertical="center"/>
    </xf>
    <xf numFmtId="1" fontId="17" fillId="0" borderId="0" xfId="239" applyNumberFormat="1" applyFont="1" applyAlignment="1">
      <alignment vertical="center"/>
    </xf>
    <xf numFmtId="3" fontId="8" fillId="0" borderId="0" xfId="239" applyNumberFormat="1" applyFont="1" applyAlignment="1">
      <alignment horizontal="center" vertical="center" wrapText="1"/>
    </xf>
    <xf numFmtId="3" fontId="8" fillId="0" borderId="0" xfId="239" applyNumberFormat="1" applyFont="1" applyAlignment="1">
      <alignment vertical="center" wrapText="1"/>
    </xf>
    <xf numFmtId="1" fontId="2" fillId="0" borderId="0" xfId="239" applyNumberFormat="1" applyFont="1" applyAlignment="1">
      <alignment vertical="center"/>
    </xf>
    <xf numFmtId="1" fontId="7" fillId="0" borderId="0" xfId="239" applyNumberFormat="1" applyFont="1" applyAlignment="1">
      <alignment vertical="center"/>
    </xf>
    <xf numFmtId="1" fontId="18" fillId="0" borderId="0" xfId="239" applyNumberFormat="1" applyFont="1" applyAlignment="1">
      <alignment vertical="center"/>
    </xf>
    <xf numFmtId="1" fontId="8" fillId="0" borderId="0" xfId="239" applyNumberFormat="1" applyFont="1" applyAlignment="1">
      <alignment horizontal="center" vertical="center"/>
    </xf>
    <xf numFmtId="1" fontId="8" fillId="0" borderId="0" xfId="239" applyNumberFormat="1" applyFont="1" applyAlignment="1">
      <alignment vertical="center" wrapText="1"/>
    </xf>
    <xf numFmtId="1" fontId="8" fillId="0" borderId="0" xfId="239" applyNumberFormat="1" applyFont="1" applyAlignment="1">
      <alignment horizontal="center" vertical="center" wrapText="1"/>
    </xf>
    <xf numFmtId="1" fontId="8" fillId="0" borderId="0" xfId="239" applyNumberFormat="1" applyFont="1" applyAlignment="1">
      <alignment horizontal="right" vertical="center"/>
    </xf>
    <xf numFmtId="1" fontId="8" fillId="0" borderId="0" xfId="239" applyNumberFormat="1" applyFont="1" applyAlignment="1">
      <alignment vertical="center"/>
    </xf>
    <xf numFmtId="1" fontId="19" fillId="0" borderId="0" xfId="239" applyNumberFormat="1" applyFont="1" applyAlignment="1">
      <alignment vertical="center"/>
    </xf>
    <xf numFmtId="1" fontId="8" fillId="0" borderId="9" xfId="239" applyNumberFormat="1" applyFont="1" applyBorder="1" applyAlignment="1">
      <alignment horizontal="center" vertical="center"/>
    </xf>
    <xf numFmtId="1" fontId="2" fillId="0" borderId="9" xfId="239" applyNumberFormat="1" applyFont="1" applyBorder="1" applyAlignment="1">
      <alignment horizontal="center" vertical="center" wrapText="1"/>
    </xf>
    <xf numFmtId="1" fontId="8" fillId="0" borderId="9" xfId="239" applyNumberFormat="1" applyFont="1" applyBorder="1" applyAlignment="1">
      <alignment horizontal="center" vertical="center" wrapText="1"/>
    </xf>
    <xf numFmtId="1" fontId="8" fillId="0" borderId="9" xfId="239" applyNumberFormat="1" applyFont="1" applyBorder="1" applyAlignment="1">
      <alignment horizontal="right" vertical="center"/>
    </xf>
    <xf numFmtId="1" fontId="2" fillId="0" borderId="8" xfId="239" applyNumberFormat="1" applyFont="1" applyBorder="1" applyAlignment="1">
      <alignment horizontal="center" vertical="center"/>
    </xf>
    <xf numFmtId="1" fontId="2" fillId="0" borderId="10" xfId="239" applyNumberFormat="1" applyFont="1" applyBorder="1" applyAlignment="1">
      <alignment vertical="center" wrapText="1"/>
    </xf>
    <xf numFmtId="1" fontId="2" fillId="0" borderId="8" xfId="239" applyNumberFormat="1" applyFont="1" applyBorder="1" applyAlignment="1">
      <alignment horizontal="center" vertical="center" wrapText="1"/>
    </xf>
    <xf numFmtId="1" fontId="2" fillId="0" borderId="8" xfId="239" applyNumberFormat="1" applyFont="1" applyBorder="1" applyAlignment="1">
      <alignment horizontal="right" vertical="center"/>
    </xf>
    <xf numFmtId="1" fontId="8" fillId="0" borderId="8" xfId="239" applyNumberFormat="1" applyFont="1" applyBorder="1" applyAlignment="1">
      <alignment horizontal="center" vertical="center"/>
    </xf>
    <xf numFmtId="1" fontId="8" fillId="0" borderId="8" xfId="239" applyNumberFormat="1" applyFont="1" applyBorder="1" applyAlignment="1">
      <alignment vertical="center" wrapText="1"/>
    </xf>
    <xf numFmtId="1" fontId="8" fillId="0" borderId="8" xfId="239" applyNumberFormat="1" applyFont="1" applyBorder="1" applyAlignment="1">
      <alignment horizontal="center" vertical="center" wrapText="1"/>
    </xf>
    <xf numFmtId="1" fontId="8" fillId="0" borderId="8" xfId="239" applyNumberFormat="1" applyFont="1" applyBorder="1" applyAlignment="1">
      <alignment horizontal="right" vertical="center"/>
    </xf>
    <xf numFmtId="1" fontId="7" fillId="0" borderId="8" xfId="239" applyNumberFormat="1" applyFont="1" applyBorder="1" applyAlignment="1">
      <alignment horizontal="center" vertical="center"/>
    </xf>
    <xf numFmtId="1" fontId="7" fillId="0" borderId="10" xfId="239" applyNumberFormat="1" applyFont="1" applyBorder="1" applyAlignment="1">
      <alignment vertical="center" wrapText="1"/>
    </xf>
    <xf numFmtId="1" fontId="7" fillId="0" borderId="8" xfId="239" applyNumberFormat="1" applyFont="1" applyBorder="1" applyAlignment="1">
      <alignment horizontal="center" vertical="center" wrapText="1"/>
    </xf>
    <xf numFmtId="1" fontId="7" fillId="0" borderId="8" xfId="239" applyNumberFormat="1" applyFont="1" applyBorder="1" applyAlignment="1">
      <alignment horizontal="right" vertical="center"/>
    </xf>
    <xf numFmtId="1" fontId="8" fillId="0" borderId="11" xfId="239" applyNumberFormat="1" applyFont="1" applyBorder="1" applyAlignment="1">
      <alignment horizontal="center" vertical="center"/>
    </xf>
    <xf numFmtId="1" fontId="8" fillId="0" borderId="11" xfId="239" applyNumberFormat="1" applyFont="1" applyBorder="1" applyAlignment="1">
      <alignment vertical="center" wrapText="1"/>
    </xf>
    <xf numFmtId="1" fontId="8" fillId="0" borderId="11" xfId="239" applyNumberFormat="1" applyFont="1" applyBorder="1" applyAlignment="1">
      <alignment horizontal="center" vertical="center" wrapText="1"/>
    </xf>
    <xf numFmtId="1" fontId="8" fillId="0" borderId="11" xfId="239" applyNumberFormat="1" applyFont="1" applyBorder="1" applyAlignment="1">
      <alignment horizontal="right" vertical="center"/>
    </xf>
    <xf numFmtId="1" fontId="18" fillId="0" borderId="0" xfId="239" applyNumberFormat="1" applyFont="1" applyAlignment="1">
      <alignment horizontal="center" vertical="center"/>
    </xf>
    <xf numFmtId="1" fontId="22" fillId="0" borderId="0" xfId="239" applyNumberFormat="1" applyFont="1" applyAlignment="1">
      <alignment vertical="center" wrapText="1"/>
    </xf>
    <xf numFmtId="1" fontId="8" fillId="0" borderId="0" xfId="239" applyNumberFormat="1" applyFont="1" applyAlignment="1">
      <alignment horizontal="left" vertical="center" wrapText="1"/>
    </xf>
    <xf numFmtId="1" fontId="23" fillId="0" borderId="0" xfId="239" applyNumberFormat="1" applyFont="1" applyAlignment="1">
      <alignment vertical="center"/>
    </xf>
    <xf numFmtId="1" fontId="24" fillId="0" borderId="0" xfId="239" applyNumberFormat="1" applyFont="1" applyAlignment="1">
      <alignment horizontal="center" vertical="center"/>
    </xf>
    <xf numFmtId="1" fontId="24" fillId="0" borderId="0" xfId="239" applyNumberFormat="1" applyFont="1" applyAlignment="1">
      <alignment vertical="center" wrapText="1"/>
    </xf>
    <xf numFmtId="1" fontId="24" fillId="0" borderId="0" xfId="239" applyNumberFormat="1" applyFont="1" applyAlignment="1">
      <alignment horizontal="center" vertical="center" wrapText="1"/>
    </xf>
    <xf numFmtId="1" fontId="24" fillId="0" borderId="0" xfId="239" applyNumberFormat="1" applyFont="1" applyAlignment="1">
      <alignment horizontal="right" vertical="center"/>
    </xf>
    <xf numFmtId="1" fontId="24" fillId="0" borderId="0" xfId="239" applyNumberFormat="1" applyFont="1" applyAlignment="1">
      <alignment vertical="center"/>
    </xf>
    <xf numFmtId="1" fontId="2" fillId="0" borderId="0" xfId="239" applyNumberFormat="1" applyFont="1" applyAlignment="1">
      <alignment vertical="center" wrapText="1"/>
    </xf>
    <xf numFmtId="0" fontId="29" fillId="0" borderId="5" xfId="0" applyFont="1" applyBorder="1" applyAlignment="1">
      <alignment horizontal="center" vertical="center"/>
    </xf>
    <xf numFmtId="1" fontId="8" fillId="0" borderId="8" xfId="239" quotePrefix="1" applyNumberFormat="1" applyFont="1" applyBorder="1" applyAlignment="1">
      <alignment vertical="center" wrapText="1"/>
    </xf>
    <xf numFmtId="1" fontId="0" fillId="0" borderId="8" xfId="239" quotePrefix="1" applyNumberFormat="1" applyFont="1" applyBorder="1" applyAlignment="1">
      <alignment vertical="center" wrapText="1"/>
    </xf>
    <xf numFmtId="0" fontId="9" fillId="0" borderId="5" xfId="0" quotePrefix="1" applyFont="1" applyBorder="1" applyAlignment="1">
      <alignment vertical="center"/>
    </xf>
    <xf numFmtId="0" fontId="4" fillId="0" borderId="5" xfId="0" quotePrefix="1" applyFont="1" applyBorder="1" applyAlignment="1">
      <alignment vertical="center"/>
    </xf>
    <xf numFmtId="0" fontId="0" fillId="0" borderId="5" xfId="0" quotePrefix="1" applyBorder="1" applyAlignment="1">
      <alignment vertical="center"/>
    </xf>
    <xf numFmtId="0" fontId="29" fillId="0" borderId="0" xfId="0" applyFont="1" applyAlignment="1">
      <alignment vertical="center"/>
    </xf>
    <xf numFmtId="0" fontId="25" fillId="0" borderId="0" xfId="0" applyFont="1" applyAlignment="1">
      <alignment vertical="center"/>
    </xf>
    <xf numFmtId="0" fontId="26" fillId="0" borderId="0" xfId="0" applyFont="1" applyAlignment="1">
      <alignment vertical="center"/>
    </xf>
    <xf numFmtId="0" fontId="26" fillId="0" borderId="0" xfId="0" applyFont="1" applyAlignment="1">
      <alignment horizontal="center" vertical="center"/>
    </xf>
    <xf numFmtId="0" fontId="27" fillId="0" borderId="0" xfId="0" applyFont="1" applyAlignment="1">
      <alignment vertical="center"/>
    </xf>
    <xf numFmtId="0" fontId="0" fillId="0" borderId="5" xfId="0" applyBorder="1" applyAlignment="1">
      <alignment horizontal="center" vertical="center" wrapText="1"/>
    </xf>
    <xf numFmtId="0" fontId="29" fillId="0" borderId="5" xfId="0" applyFont="1" applyBorder="1" applyAlignment="1">
      <alignment vertical="center"/>
    </xf>
    <xf numFmtId="1" fontId="31" fillId="0" borderId="0" xfId="239" applyNumberFormat="1" applyFont="1" applyAlignment="1">
      <alignment vertical="center"/>
    </xf>
    <xf numFmtId="1" fontId="31" fillId="0" borderId="0" xfId="239" applyNumberFormat="1" applyFont="1" applyAlignment="1">
      <alignment horizontal="right" vertical="center"/>
    </xf>
    <xf numFmtId="0" fontId="0" fillId="0" borderId="12" xfId="0" applyBorder="1" applyAlignment="1">
      <alignment horizontal="center" vertical="center"/>
    </xf>
    <xf numFmtId="0" fontId="0" fillId="0" borderId="12" xfId="0" applyBorder="1" applyAlignment="1">
      <alignment vertical="center"/>
    </xf>
    <xf numFmtId="0" fontId="28" fillId="0" borderId="0" xfId="0" applyFont="1" applyAlignment="1">
      <alignment vertical="center"/>
    </xf>
    <xf numFmtId="0" fontId="0" fillId="0" borderId="0" xfId="0" applyAlignment="1">
      <alignment horizontal="left" vertical="center"/>
    </xf>
    <xf numFmtId="0" fontId="5" fillId="0" borderId="13" xfId="0" applyFont="1" applyBorder="1" applyAlignment="1">
      <alignment horizontal="center" vertical="center" wrapText="1"/>
    </xf>
    <xf numFmtId="1" fontId="3" fillId="0" borderId="0" xfId="239" applyNumberFormat="1" applyFont="1" applyAlignment="1">
      <alignment horizontal="center" vertical="center"/>
    </xf>
    <xf numFmtId="0" fontId="29" fillId="0" borderId="5" xfId="0" applyFont="1" applyBorder="1" applyAlignment="1">
      <alignment horizontal="center" vertical="center" wrapText="1"/>
    </xf>
    <xf numFmtId="3" fontId="29" fillId="0" borderId="5" xfId="0" applyNumberFormat="1" applyFont="1" applyBorder="1" applyAlignment="1">
      <alignment horizontal="right" vertical="center"/>
    </xf>
    <xf numFmtId="0" fontId="0" fillId="0" borderId="5" xfId="0" applyBorder="1" applyAlignment="1">
      <alignment horizontal="right" vertical="center"/>
    </xf>
    <xf numFmtId="3" fontId="0" fillId="0" borderId="5" xfId="0" applyNumberFormat="1" applyBorder="1" applyAlignment="1">
      <alignment horizontal="right" vertical="center"/>
    </xf>
    <xf numFmtId="4" fontId="0" fillId="0" borderId="5" xfId="0" applyNumberFormat="1" applyBorder="1" applyAlignment="1">
      <alignment horizontal="right" vertical="center"/>
    </xf>
    <xf numFmtId="0" fontId="5" fillId="0" borderId="5" xfId="0" applyFont="1" applyBorder="1" applyAlignment="1">
      <alignment horizontal="right" vertical="center"/>
    </xf>
    <xf numFmtId="3" fontId="5" fillId="0" borderId="5" xfId="0" applyNumberFormat="1" applyFont="1" applyBorder="1" applyAlignment="1">
      <alignment horizontal="right" vertical="center"/>
    </xf>
    <xf numFmtId="0" fontId="29" fillId="0" borderId="5" xfId="0" applyFont="1" applyBorder="1" applyAlignment="1">
      <alignment horizontal="right" vertical="center"/>
    </xf>
    <xf numFmtId="0" fontId="0" fillId="0" borderId="12" xfId="0" applyBorder="1" applyAlignment="1">
      <alignment horizontal="right" vertical="center"/>
    </xf>
    <xf numFmtId="3" fontId="0" fillId="0" borderId="12" xfId="0" applyNumberFormat="1" applyBorder="1" applyAlignment="1">
      <alignment horizontal="right" vertical="center"/>
    </xf>
    <xf numFmtId="0" fontId="5" fillId="0" borderId="12" xfId="0" applyFont="1" applyBorder="1" applyAlignment="1">
      <alignment horizontal="right" vertical="center"/>
    </xf>
    <xf numFmtId="0" fontId="5" fillId="0" borderId="0" xfId="141" applyFont="1"/>
    <xf numFmtId="0" fontId="13" fillId="0" borderId="0" xfId="141" applyFont="1"/>
    <xf numFmtId="0" fontId="53" fillId="0" borderId="0" xfId="141" applyFont="1"/>
    <xf numFmtId="0" fontId="12" fillId="0" borderId="0" xfId="141" applyFont="1"/>
    <xf numFmtId="0" fontId="29" fillId="0" borderId="0" xfId="141" applyFont="1"/>
    <xf numFmtId="0" fontId="29" fillId="0" borderId="0" xfId="141" applyFont="1" applyAlignment="1">
      <alignment vertical="center"/>
    </xf>
    <xf numFmtId="0" fontId="54" fillId="0" borderId="0" xfId="141" applyFont="1" applyAlignment="1">
      <alignment vertical="center" wrapText="1"/>
    </xf>
    <xf numFmtId="0" fontId="29" fillId="0" borderId="0" xfId="141" applyFont="1" applyAlignment="1">
      <alignment horizontal="center"/>
    </xf>
    <xf numFmtId="190" fontId="11" fillId="0" borderId="0" xfId="141" applyNumberFormat="1" applyFont="1"/>
    <xf numFmtId="2" fontId="13" fillId="0" borderId="0" xfId="141" applyNumberFormat="1" applyFont="1"/>
    <xf numFmtId="182" fontId="13" fillId="0" borderId="0" xfId="141" applyNumberFormat="1" applyFont="1"/>
    <xf numFmtId="0" fontId="3" fillId="0" borderId="1" xfId="141" applyFont="1" applyBorder="1" applyAlignment="1">
      <alignment horizontal="center" vertical="center" wrapText="1"/>
    </xf>
    <xf numFmtId="1" fontId="29" fillId="0" borderId="0" xfId="141" applyNumberFormat="1" applyFont="1" applyAlignment="1">
      <alignment vertical="center"/>
    </xf>
    <xf numFmtId="49" fontId="12" fillId="0" borderId="0" xfId="242" quotePrefix="1" applyNumberFormat="1" applyFont="1" applyAlignment="1">
      <alignment horizontal="center" vertical="center" wrapText="1"/>
    </xf>
    <xf numFmtId="49" fontId="12" fillId="0" borderId="0" xfId="242" quotePrefix="1" applyNumberFormat="1" applyFont="1" applyAlignment="1">
      <alignment vertical="center" wrapText="1"/>
    </xf>
    <xf numFmtId="49" fontId="12" fillId="0" borderId="0" xfId="242" quotePrefix="1" applyNumberFormat="1" applyFont="1" applyAlignment="1">
      <alignment horizontal="right" vertical="center" wrapText="1"/>
    </xf>
    <xf numFmtId="1" fontId="12" fillId="0" borderId="0" xfId="141" applyNumberFormat="1" applyFont="1" applyAlignment="1">
      <alignment horizontal="right" vertical="center" wrapText="1"/>
    </xf>
    <xf numFmtId="175" fontId="12" fillId="0" borderId="0" xfId="141" applyNumberFormat="1" applyFont="1" applyAlignment="1">
      <alignment horizontal="right" vertical="center" wrapText="1"/>
    </xf>
    <xf numFmtId="177" fontId="12" fillId="0" borderId="0" xfId="141" applyNumberFormat="1" applyFont="1" applyAlignment="1">
      <alignment horizontal="right" vertical="center" wrapText="1"/>
    </xf>
    <xf numFmtId="182" fontId="29" fillId="0" borderId="0" xfId="141" applyNumberFormat="1" applyFont="1"/>
    <xf numFmtId="0" fontId="54" fillId="0" borderId="0" xfId="141" applyFont="1"/>
    <xf numFmtId="0" fontId="54" fillId="0" borderId="0" xfId="141" applyFont="1" applyAlignment="1">
      <alignment vertical="center"/>
    </xf>
    <xf numFmtId="0" fontId="59" fillId="0" borderId="0" xfId="141" applyFont="1" applyAlignment="1">
      <alignment vertical="center"/>
    </xf>
    <xf numFmtId="182" fontId="54" fillId="0" borderId="0" xfId="141" applyNumberFormat="1" applyFont="1" applyAlignment="1">
      <alignment vertical="center" wrapText="1"/>
    </xf>
    <xf numFmtId="2" fontId="54" fillId="0" borderId="0" xfId="141" applyNumberFormat="1" applyFont="1" applyAlignment="1">
      <alignment vertical="center" wrapText="1"/>
    </xf>
    <xf numFmtId="9" fontId="54" fillId="0" borderId="0" xfId="257" applyFont="1" applyAlignment="1">
      <alignment vertical="center" wrapText="1"/>
    </xf>
    <xf numFmtId="177" fontId="54" fillId="0" borderId="0" xfId="141" applyNumberFormat="1" applyFont="1" applyAlignment="1">
      <alignment vertical="center" wrapText="1"/>
    </xf>
    <xf numFmtId="0" fontId="59" fillId="0" borderId="0" xfId="141" applyFont="1" applyAlignment="1">
      <alignment vertical="center" wrapText="1"/>
    </xf>
    <xf numFmtId="182" fontId="59" fillId="0" borderId="0" xfId="141" applyNumberFormat="1" applyFont="1" applyAlignment="1">
      <alignment vertical="center" wrapText="1"/>
    </xf>
    <xf numFmtId="2" fontId="59" fillId="0" borderId="0" xfId="141" applyNumberFormat="1" applyFont="1" applyAlignment="1">
      <alignment vertical="center" wrapText="1"/>
    </xf>
    <xf numFmtId="9" fontId="59" fillId="0" borderId="0" xfId="252" applyFont="1" applyAlignment="1">
      <alignment vertical="center" wrapText="1"/>
    </xf>
    <xf numFmtId="177" fontId="59" fillId="0" borderId="0" xfId="141" applyNumberFormat="1" applyFont="1" applyAlignment="1">
      <alignment vertical="center" wrapText="1"/>
    </xf>
    <xf numFmtId="0" fontId="4" fillId="0" borderId="0" xfId="141" applyFont="1"/>
    <xf numFmtId="0" fontId="59" fillId="0" borderId="5" xfId="244" applyFont="1" applyBorder="1" applyAlignment="1">
      <alignment horizontal="center" vertical="center" wrapText="1"/>
    </xf>
    <xf numFmtId="3" fontId="29" fillId="2" borderId="5" xfId="248" applyNumberFormat="1" applyFont="1" applyFill="1" applyBorder="1" applyAlignment="1">
      <alignment horizontal="right" vertical="center"/>
    </xf>
    <xf numFmtId="177" fontId="13" fillId="0" borderId="5" xfId="76" applyNumberFormat="1" applyFont="1" applyFill="1" applyBorder="1" applyAlignment="1">
      <alignment horizontal="right" vertical="center" wrapText="1"/>
    </xf>
    <xf numFmtId="190" fontId="29" fillId="0" borderId="0" xfId="141" applyNumberFormat="1" applyFont="1"/>
    <xf numFmtId="187" fontId="29" fillId="0" borderId="0" xfId="141" applyNumberFormat="1" applyFont="1"/>
    <xf numFmtId="0" fontId="109" fillId="0" borderId="0" xfId="154" applyFont="1"/>
    <xf numFmtId="0" fontId="110" fillId="0" borderId="0" xfId="195" applyFont="1" applyAlignment="1">
      <alignment horizontal="center" vertical="center"/>
    </xf>
    <xf numFmtId="167" fontId="109" fillId="0" borderId="5" xfId="48" applyFont="1" applyFill="1" applyBorder="1" applyAlignment="1">
      <alignment horizontal="center" vertical="center" wrapText="1"/>
    </xf>
    <xf numFmtId="167" fontId="109" fillId="0" borderId="5" xfId="48" applyFont="1" applyFill="1" applyBorder="1" applyAlignment="1">
      <alignment horizontal="center" wrapText="1"/>
    </xf>
    <xf numFmtId="165" fontId="109" fillId="0" borderId="0" xfId="154" applyNumberFormat="1" applyFont="1"/>
    <xf numFmtId="0" fontId="109" fillId="0" borderId="5" xfId="0" applyFont="1" applyBorder="1" applyAlignment="1">
      <alignment horizontal="justify" vertical="center"/>
    </xf>
    <xf numFmtId="167" fontId="109" fillId="0" borderId="0" xfId="48" applyFont="1" applyFill="1"/>
    <xf numFmtId="0" fontId="109" fillId="0" borderId="5" xfId="0" quotePrefix="1" applyFont="1" applyBorder="1" applyAlignment="1">
      <alignment horizontal="justify" vertical="center" wrapText="1"/>
    </xf>
    <xf numFmtId="0" fontId="109" fillId="0" borderId="5" xfId="0" quotePrefix="1" applyFont="1" applyBorder="1" applyAlignment="1">
      <alignment vertical="center" wrapText="1"/>
    </xf>
    <xf numFmtId="0" fontId="5" fillId="5" borderId="5" xfId="0" applyFont="1" applyFill="1" applyBorder="1" applyAlignment="1">
      <alignment horizontal="center" vertical="center" wrapText="1"/>
    </xf>
    <xf numFmtId="0" fontId="5" fillId="5" borderId="5" xfId="0" applyFont="1" applyFill="1" applyBorder="1" applyAlignment="1">
      <alignment vertical="center" wrapText="1"/>
    </xf>
    <xf numFmtId="0" fontId="29" fillId="5" borderId="5" xfId="0" applyFont="1" applyFill="1" applyBorder="1" applyAlignment="1">
      <alignment horizontal="center" vertical="center" wrapText="1"/>
    </xf>
    <xf numFmtId="0" fontId="29" fillId="5" borderId="5" xfId="0" applyFont="1" applyFill="1" applyBorder="1" applyAlignment="1">
      <alignment vertical="center" wrapText="1"/>
    </xf>
    <xf numFmtId="0" fontId="109" fillId="0" borderId="5" xfId="154" applyFont="1" applyBorder="1"/>
    <xf numFmtId="167" fontId="109" fillId="0" borderId="5" xfId="48" applyFont="1" applyFill="1" applyBorder="1"/>
    <xf numFmtId="0" fontId="59" fillId="0" borderId="17" xfId="242" applyFont="1" applyBorder="1" applyAlignment="1">
      <alignment vertical="center" wrapText="1"/>
    </xf>
    <xf numFmtId="0" fontId="59" fillId="0" borderId="17" xfId="242" applyFont="1" applyBorder="1" applyAlignment="1">
      <alignment horizontal="center" vertical="center" wrapText="1"/>
    </xf>
    <xf numFmtId="0" fontId="5" fillId="4" borderId="0" xfId="141" applyFont="1" applyFill="1"/>
    <xf numFmtId="177" fontId="29" fillId="0" borderId="0" xfId="141" applyNumberFormat="1" applyFont="1"/>
    <xf numFmtId="2" fontId="29" fillId="0" borderId="0" xfId="141" applyNumberFormat="1" applyFont="1"/>
    <xf numFmtId="3" fontId="5" fillId="0" borderId="0" xfId="141" applyNumberFormat="1" applyFont="1"/>
    <xf numFmtId="182" fontId="5" fillId="0" borderId="0" xfId="141" applyNumberFormat="1" applyFont="1"/>
    <xf numFmtId="177" fontId="54" fillId="0" borderId="5" xfId="48" applyNumberFormat="1" applyFont="1" applyFill="1" applyBorder="1" applyAlignment="1">
      <alignment horizontal="right" vertical="center" wrapText="1"/>
    </xf>
    <xf numFmtId="182" fontId="54" fillId="0" borderId="5" xfId="141" applyNumberFormat="1" applyFont="1" applyBorder="1" applyAlignment="1">
      <alignment horizontal="right" vertical="center" wrapText="1"/>
    </xf>
    <xf numFmtId="177" fontId="59" fillId="0" borderId="5" xfId="48" applyNumberFormat="1" applyFont="1" applyFill="1" applyBorder="1" applyAlignment="1">
      <alignment horizontal="right" vertical="center" wrapText="1"/>
    </xf>
    <xf numFmtId="1" fontId="59" fillId="0" borderId="5" xfId="141" applyNumberFormat="1" applyFont="1" applyBorder="1" applyAlignment="1">
      <alignment horizontal="right" vertical="center" wrapText="1"/>
    </xf>
    <xf numFmtId="177" fontId="54" fillId="0" borderId="24" xfId="51" applyNumberFormat="1" applyFont="1" applyFill="1" applyBorder="1" applyAlignment="1">
      <alignment horizontal="right" vertical="center" wrapText="1"/>
    </xf>
    <xf numFmtId="177" fontId="54" fillId="0" borderId="5" xfId="51" applyNumberFormat="1" applyFont="1" applyFill="1" applyBorder="1" applyAlignment="1">
      <alignment horizontal="right" vertical="center" wrapText="1"/>
    </xf>
    <xf numFmtId="43" fontId="54" fillId="0" borderId="17" xfId="48" applyNumberFormat="1" applyFont="1" applyFill="1" applyBorder="1" applyAlignment="1">
      <alignment horizontal="right" vertical="center" wrapText="1"/>
    </xf>
    <xf numFmtId="212" fontId="59" fillId="0" borderId="19" xfId="51" applyNumberFormat="1" applyFont="1" applyFill="1" applyBorder="1" applyAlignment="1" applyProtection="1">
      <alignment horizontal="right" vertical="center" wrapText="1"/>
    </xf>
    <xf numFmtId="212" fontId="59" fillId="0" borderId="19" xfId="74" applyNumberFormat="1" applyFont="1" applyFill="1" applyBorder="1" applyAlignment="1" applyProtection="1">
      <alignment horizontal="right" vertical="center" wrapText="1"/>
    </xf>
    <xf numFmtId="212" fontId="54" fillId="0" borderId="19" xfId="51" applyNumberFormat="1" applyFont="1" applyFill="1" applyBorder="1" applyAlignment="1" applyProtection="1">
      <alignment horizontal="right" vertical="center" wrapText="1"/>
    </xf>
    <xf numFmtId="212" fontId="54" fillId="0" borderId="19" xfId="74" applyNumberFormat="1" applyFont="1" applyFill="1" applyBorder="1" applyAlignment="1" applyProtection="1">
      <alignment horizontal="right" vertical="center" wrapText="1"/>
    </xf>
    <xf numFmtId="182" fontId="54" fillId="0" borderId="19" xfId="51" applyNumberFormat="1" applyFont="1" applyFill="1" applyBorder="1" applyAlignment="1" applyProtection="1">
      <alignment horizontal="right" vertical="center" wrapText="1"/>
    </xf>
    <xf numFmtId="213" fontId="54" fillId="0" borderId="19" xfId="51" applyNumberFormat="1" applyFont="1" applyFill="1" applyBorder="1" applyAlignment="1" applyProtection="1">
      <alignment horizontal="right" vertical="center" wrapText="1"/>
    </xf>
    <xf numFmtId="3" fontId="54" fillId="0" borderId="19" xfId="51" applyNumberFormat="1" applyFont="1" applyFill="1" applyBorder="1" applyAlignment="1" applyProtection="1">
      <alignment horizontal="right" vertical="center" wrapText="1"/>
    </xf>
    <xf numFmtId="177" fontId="59" fillId="0" borderId="5" xfId="48" applyNumberFormat="1" applyFont="1" applyFill="1" applyBorder="1" applyAlignment="1">
      <alignment horizontal="right" vertical="center"/>
    </xf>
    <xf numFmtId="177" fontId="54" fillId="0" borderId="5" xfId="48" applyNumberFormat="1" applyFont="1" applyFill="1" applyBorder="1" applyAlignment="1" applyProtection="1">
      <alignment horizontal="right" vertical="center"/>
      <protection locked="0"/>
    </xf>
    <xf numFmtId="0" fontId="59" fillId="0" borderId="13" xfId="244" applyFont="1" applyBorder="1" applyAlignment="1">
      <alignment horizontal="center" vertical="center" wrapText="1"/>
    </xf>
    <xf numFmtId="167" fontId="13" fillId="0" borderId="5" xfId="48" applyFont="1" applyFill="1" applyBorder="1" applyAlignment="1">
      <alignment horizontal="right" vertical="center" wrapText="1"/>
    </xf>
    <xf numFmtId="185" fontId="13" fillId="0" borderId="5" xfId="48" applyNumberFormat="1" applyFont="1" applyFill="1" applyBorder="1" applyAlignment="1">
      <alignment horizontal="right" vertical="center" wrapText="1"/>
    </xf>
    <xf numFmtId="3" fontId="54" fillId="0" borderId="5" xfId="77" applyNumberFormat="1" applyFont="1" applyFill="1" applyBorder="1" applyAlignment="1">
      <alignment horizontal="right" vertical="center" wrapText="1"/>
    </xf>
    <xf numFmtId="188" fontId="13" fillId="0" borderId="5" xfId="48" applyNumberFormat="1" applyFont="1" applyFill="1" applyBorder="1" applyAlignment="1">
      <alignment horizontal="right" vertical="center" wrapText="1"/>
    </xf>
    <xf numFmtId="176" fontId="54" fillId="0" borderId="5" xfId="77" applyFont="1" applyFill="1" applyBorder="1" applyAlignment="1">
      <alignment horizontal="right" vertical="center" wrapText="1"/>
    </xf>
    <xf numFmtId="3" fontId="59" fillId="0" borderId="5" xfId="77" applyNumberFormat="1" applyFont="1" applyFill="1" applyBorder="1" applyAlignment="1">
      <alignment horizontal="right" vertical="center" wrapText="1"/>
    </xf>
    <xf numFmtId="194" fontId="59" fillId="0" borderId="5" xfId="77" applyNumberFormat="1" applyFont="1" applyFill="1" applyBorder="1" applyAlignment="1">
      <alignment horizontal="right" vertical="center" wrapText="1"/>
    </xf>
    <xf numFmtId="194" fontId="54" fillId="0" borderId="5" xfId="77" applyNumberFormat="1" applyFont="1" applyFill="1" applyBorder="1" applyAlignment="1">
      <alignment horizontal="right" vertical="center" wrapText="1"/>
    </xf>
    <xf numFmtId="177" fontId="54" fillId="0" borderId="5" xfId="76" applyNumberFormat="1" applyFont="1" applyFill="1" applyBorder="1" applyAlignment="1">
      <alignment vertical="center" wrapText="1"/>
    </xf>
    <xf numFmtId="177" fontId="54" fillId="0" borderId="5" xfId="76" applyNumberFormat="1" applyFont="1" applyFill="1" applyBorder="1" applyAlignment="1">
      <alignment horizontal="right" vertical="center" wrapText="1"/>
    </xf>
    <xf numFmtId="0" fontId="54" fillId="0" borderId="5" xfId="141" applyFont="1" applyBorder="1" applyAlignment="1">
      <alignment horizontal="left" vertical="center" wrapText="1"/>
    </xf>
    <xf numFmtId="3" fontId="13" fillId="0" borderId="0" xfId="141" applyNumberFormat="1" applyFont="1"/>
    <xf numFmtId="182" fontId="66" fillId="0" borderId="5" xfId="0" applyNumberFormat="1" applyFont="1" applyBorder="1" applyAlignment="1">
      <alignment horizontal="right" vertical="center" wrapText="1"/>
    </xf>
    <xf numFmtId="3" fontId="54" fillId="0" borderId="5" xfId="0" applyNumberFormat="1" applyFont="1" applyBorder="1" applyAlignment="1">
      <alignment horizontal="right" vertical="center" wrapText="1"/>
    </xf>
    <xf numFmtId="177" fontId="29" fillId="0" borderId="8" xfId="50" applyNumberFormat="1" applyFont="1" applyFill="1" applyBorder="1" applyAlignment="1">
      <alignment horizontal="right" vertical="center" wrapText="1"/>
    </xf>
    <xf numFmtId="175" fontId="12" fillId="0" borderId="5" xfId="51" applyNumberFormat="1" applyFont="1" applyFill="1" applyBorder="1" applyAlignment="1">
      <alignment horizontal="center" vertical="center" wrapText="1"/>
    </xf>
    <xf numFmtId="175" fontId="12" fillId="0" borderId="5" xfId="51" applyNumberFormat="1" applyFont="1" applyFill="1" applyBorder="1" applyAlignment="1">
      <alignment horizontal="center" vertical="center"/>
    </xf>
    <xf numFmtId="175" fontId="12" fillId="0" borderId="5" xfId="51" applyNumberFormat="1" applyFont="1" applyFill="1" applyBorder="1" applyAlignment="1">
      <alignment vertical="center" wrapText="1"/>
    </xf>
    <xf numFmtId="175" fontId="12" fillId="0" borderId="5" xfId="51" applyNumberFormat="1" applyFont="1" applyFill="1" applyBorder="1" applyAlignment="1">
      <alignment vertical="center"/>
    </xf>
    <xf numFmtId="10" fontId="12" fillId="0" borderId="5" xfId="250" applyNumberFormat="1" applyFont="1" applyFill="1" applyBorder="1" applyAlignment="1">
      <alignment vertical="center"/>
    </xf>
    <xf numFmtId="43" fontId="13" fillId="0" borderId="5" xfId="51" applyFont="1" applyFill="1" applyBorder="1" applyAlignment="1">
      <alignment vertical="center"/>
    </xf>
    <xf numFmtId="175" fontId="13" fillId="0" borderId="5" xfId="51" applyNumberFormat="1" applyFont="1" applyFill="1" applyBorder="1" applyAlignment="1">
      <alignment horizontal="left" vertical="center" wrapText="1"/>
    </xf>
    <xf numFmtId="175" fontId="13" fillId="0" borderId="5" xfId="51" applyNumberFormat="1" applyFont="1" applyFill="1" applyBorder="1" applyAlignment="1">
      <alignment horizontal="center" vertical="center"/>
    </xf>
    <xf numFmtId="4" fontId="54" fillId="0" borderId="5" xfId="48" applyNumberFormat="1" applyFont="1" applyFill="1" applyBorder="1" applyAlignment="1">
      <alignment horizontal="right" wrapText="1"/>
    </xf>
    <xf numFmtId="10" fontId="13" fillId="0" borderId="5" xfId="250" applyNumberFormat="1" applyFont="1" applyFill="1" applyBorder="1" applyAlignment="1">
      <alignment horizontal="right" vertical="center"/>
    </xf>
    <xf numFmtId="175" fontId="13" fillId="0" borderId="5" xfId="51" applyNumberFormat="1" applyFont="1" applyFill="1" applyBorder="1" applyAlignment="1">
      <alignment horizontal="right" vertical="center"/>
    </xf>
    <xf numFmtId="43" fontId="62" fillId="0" borderId="5" xfId="92" applyFont="1" applyFill="1" applyBorder="1" applyAlignment="1">
      <alignment horizontal="right" vertical="center" wrapText="1"/>
    </xf>
    <xf numFmtId="175" fontId="59" fillId="0" borderId="5" xfId="51" applyNumberFormat="1" applyFont="1" applyFill="1" applyBorder="1" applyAlignment="1">
      <alignment vertical="center"/>
    </xf>
    <xf numFmtId="43" fontId="59" fillId="0" borderId="5" xfId="51" applyFont="1" applyFill="1" applyBorder="1" applyAlignment="1">
      <alignment vertical="center"/>
    </xf>
    <xf numFmtId="167" fontId="12" fillId="0" borderId="5" xfId="48" applyFont="1" applyFill="1" applyBorder="1" applyAlignment="1">
      <alignment vertical="center"/>
    </xf>
    <xf numFmtId="175" fontId="13" fillId="0" borderId="5" xfId="51" applyNumberFormat="1" applyFont="1" applyFill="1" applyBorder="1" applyAlignment="1">
      <alignment vertical="center" wrapText="1"/>
    </xf>
    <xf numFmtId="167" fontId="12" fillId="0" borderId="5" xfId="48" applyFont="1" applyFill="1" applyBorder="1" applyAlignment="1">
      <alignment horizontal="right" vertical="center" wrapText="1"/>
    </xf>
    <xf numFmtId="175" fontId="13" fillId="0" borderId="5" xfId="51" applyNumberFormat="1" applyFont="1" applyFill="1" applyBorder="1" applyAlignment="1">
      <alignment horizontal="justify" vertical="center"/>
    </xf>
    <xf numFmtId="175" fontId="13" fillId="0" borderId="5" xfId="51" applyNumberFormat="1" applyFont="1" applyFill="1" applyBorder="1" applyAlignment="1">
      <alignment horizontal="center" vertical="center" wrapText="1"/>
    </xf>
    <xf numFmtId="4" fontId="54" fillId="0" borderId="8" xfId="48" applyNumberFormat="1" applyFont="1" applyFill="1" applyBorder="1" applyAlignment="1">
      <alignment horizontal="right" vertical="center" wrapText="1"/>
    </xf>
    <xf numFmtId="10" fontId="13" fillId="0" borderId="8" xfId="250" applyNumberFormat="1" applyFont="1" applyFill="1" applyBorder="1" applyAlignment="1">
      <alignment horizontal="center" vertical="center" wrapText="1"/>
    </xf>
    <xf numFmtId="185" fontId="13" fillId="0" borderId="8" xfId="48" applyNumberFormat="1" applyFont="1" applyFill="1" applyBorder="1" applyAlignment="1">
      <alignment horizontal="center" vertical="center" wrapText="1"/>
    </xf>
    <xf numFmtId="175" fontId="13" fillId="0" borderId="5" xfId="51" quotePrefix="1" applyNumberFormat="1" applyFont="1" applyFill="1" applyBorder="1" applyAlignment="1">
      <alignment vertical="center" wrapText="1"/>
    </xf>
    <xf numFmtId="4" fontId="54" fillId="0" borderId="5" xfId="51" applyNumberFormat="1" applyFont="1" applyFill="1" applyBorder="1" applyAlignment="1">
      <alignment vertical="center"/>
    </xf>
    <xf numFmtId="175" fontId="13" fillId="0" borderId="5" xfId="51" applyNumberFormat="1" applyFont="1" applyFill="1" applyBorder="1" applyAlignment="1">
      <alignment vertical="center"/>
    </xf>
    <xf numFmtId="175" fontId="55" fillId="0" borderId="5" xfId="51" applyNumberFormat="1" applyFont="1" applyFill="1" applyBorder="1" applyAlignment="1">
      <alignment vertical="center" wrapText="1"/>
    </xf>
    <xf numFmtId="175" fontId="13" fillId="0" borderId="5" xfId="51" quotePrefix="1" applyNumberFormat="1" applyFont="1" applyFill="1" applyBorder="1" applyAlignment="1">
      <alignment horizontal="left" vertical="center" wrapText="1"/>
    </xf>
    <xf numFmtId="175" fontId="12" fillId="0" borderId="5" xfId="51" applyNumberFormat="1" applyFont="1" applyFill="1" applyBorder="1" applyAlignment="1">
      <alignment horizontal="left" vertical="center" wrapText="1"/>
    </xf>
    <xf numFmtId="186" fontId="12" fillId="0" borderId="5" xfId="250" applyNumberFormat="1" applyFont="1" applyFill="1" applyBorder="1" applyAlignment="1">
      <alignment vertical="center"/>
    </xf>
    <xf numFmtId="4" fontId="59" fillId="0" borderId="5" xfId="48" applyNumberFormat="1" applyFont="1" applyFill="1" applyBorder="1" applyAlignment="1">
      <alignment horizontal="right" vertical="center" wrapText="1"/>
    </xf>
    <xf numFmtId="167" fontId="13" fillId="0" borderId="5" xfId="48" applyFont="1" applyFill="1" applyBorder="1" applyAlignment="1">
      <alignment horizontal="right" wrapText="1"/>
    </xf>
    <xf numFmtId="4" fontId="13" fillId="0" borderId="5" xfId="48" applyNumberFormat="1" applyFont="1" applyFill="1" applyBorder="1" applyAlignment="1">
      <alignment horizontal="right" wrapText="1"/>
    </xf>
    <xf numFmtId="3" fontId="13" fillId="0" borderId="5" xfId="51" applyNumberFormat="1" applyFont="1" applyFill="1" applyBorder="1" applyAlignment="1">
      <alignment vertical="center"/>
    </xf>
    <xf numFmtId="3" fontId="13" fillId="0" borderId="5" xfId="48" applyNumberFormat="1" applyFont="1" applyFill="1" applyBorder="1" applyAlignment="1">
      <alignment horizontal="right" wrapText="1"/>
    </xf>
    <xf numFmtId="175" fontId="13" fillId="0" borderId="5" xfId="52" applyNumberFormat="1" applyFont="1" applyFill="1" applyBorder="1" applyAlignment="1">
      <alignment horizontal="center" vertical="center"/>
    </xf>
    <xf numFmtId="10" fontId="13" fillId="0" borderId="5" xfId="250" applyNumberFormat="1" applyFont="1" applyFill="1" applyBorder="1" applyAlignment="1">
      <alignment horizontal="center" vertical="center"/>
    </xf>
    <xf numFmtId="177" fontId="13" fillId="0" borderId="5" xfId="52" applyNumberFormat="1" applyFont="1" applyFill="1" applyBorder="1" applyAlignment="1">
      <alignment horizontal="center" vertical="center"/>
    </xf>
    <xf numFmtId="175" fontId="13" fillId="0" borderId="5" xfId="52" applyNumberFormat="1" applyFont="1" applyFill="1" applyBorder="1" applyAlignment="1">
      <alignment horizontal="right" vertical="center"/>
    </xf>
    <xf numFmtId="4" fontId="13" fillId="0" borderId="5" xfId="48" applyNumberFormat="1" applyFont="1" applyFill="1" applyBorder="1" applyAlignment="1">
      <alignment horizontal="right" vertical="center" wrapText="1"/>
    </xf>
    <xf numFmtId="3" fontId="13" fillId="0" borderId="5" xfId="48" applyNumberFormat="1" applyFont="1" applyFill="1" applyBorder="1" applyAlignment="1">
      <alignment horizontal="right" vertical="center" wrapText="1"/>
    </xf>
    <xf numFmtId="177" fontId="56" fillId="0" borderId="5" xfId="51" applyNumberFormat="1" applyFont="1" applyFill="1" applyBorder="1" applyAlignment="1">
      <alignment horizontal="center" vertical="center"/>
    </xf>
    <xf numFmtId="3" fontId="118" fillId="0" borderId="5" xfId="76" applyNumberFormat="1" applyFont="1" applyFill="1" applyBorder="1" applyAlignment="1">
      <alignment horizontal="right" vertical="center" wrapText="1"/>
    </xf>
    <xf numFmtId="3" fontId="73" fillId="0" borderId="5" xfId="141" applyNumberFormat="1" applyFont="1" applyBorder="1" applyAlignment="1">
      <alignment horizontal="right" vertical="center"/>
    </xf>
    <xf numFmtId="177" fontId="73" fillId="0" borderId="5" xfId="99" quotePrefix="1" applyNumberFormat="1" applyFont="1" applyFill="1" applyBorder="1" applyAlignment="1">
      <alignment horizontal="right" vertical="center"/>
    </xf>
    <xf numFmtId="43" fontId="73" fillId="0" borderId="5" xfId="99" quotePrefix="1" applyFont="1" applyFill="1" applyBorder="1" applyAlignment="1">
      <alignment horizontal="right" vertical="center"/>
    </xf>
    <xf numFmtId="177" fontId="74" fillId="0" borderId="5" xfId="99" quotePrefix="1" applyNumberFormat="1" applyFont="1" applyFill="1" applyBorder="1" applyAlignment="1">
      <alignment horizontal="right" vertical="center"/>
    </xf>
    <xf numFmtId="43" fontId="75" fillId="0" borderId="5" xfId="99" quotePrefix="1" applyFont="1" applyFill="1" applyBorder="1" applyAlignment="1">
      <alignment horizontal="right" vertical="center"/>
    </xf>
    <xf numFmtId="2" fontId="74" fillId="0" borderId="5" xfId="299" applyNumberFormat="1" applyFont="1" applyFill="1" applyBorder="1" applyAlignment="1">
      <alignment horizontal="right" vertical="center"/>
    </xf>
    <xf numFmtId="166" fontId="74" fillId="0" borderId="5" xfId="299" applyFont="1" applyFill="1" applyBorder="1" applyAlignment="1">
      <alignment horizontal="right" vertical="center"/>
    </xf>
    <xf numFmtId="3" fontId="73" fillId="0" borderId="5" xfId="76" applyNumberFormat="1" applyFont="1" applyFill="1" applyBorder="1" applyAlignment="1">
      <alignment horizontal="right" vertical="center" wrapText="1"/>
    </xf>
    <xf numFmtId="0" fontId="70" fillId="0" borderId="0" xfId="141" applyFont="1"/>
    <xf numFmtId="177" fontId="54" fillId="0" borderId="5" xfId="300" applyNumberFormat="1" applyFont="1" applyFill="1" applyBorder="1" applyAlignment="1">
      <alignment horizontal="right" vertical="center" wrapText="1"/>
    </xf>
    <xf numFmtId="177" fontId="73" fillId="0" borderId="5" xfId="300" applyNumberFormat="1" applyFont="1" applyFill="1" applyBorder="1" applyAlignment="1">
      <alignment horizontal="right" vertical="center" wrapText="1"/>
    </xf>
    <xf numFmtId="177" fontId="73" fillId="0" borderId="5" xfId="51" applyNumberFormat="1" applyFont="1" applyFill="1" applyBorder="1" applyAlignment="1">
      <alignment horizontal="right" vertical="center" wrapText="1"/>
    </xf>
    <xf numFmtId="177" fontId="73" fillId="0" borderId="5" xfId="76" applyNumberFormat="1" applyFont="1" applyFill="1" applyBorder="1" applyAlignment="1">
      <alignment horizontal="right" vertical="center"/>
    </xf>
    <xf numFmtId="196" fontId="74" fillId="0" borderId="5" xfId="76" applyNumberFormat="1" applyFont="1" applyFill="1" applyBorder="1" applyAlignment="1">
      <alignment horizontal="right" vertical="center" wrapText="1"/>
    </xf>
    <xf numFmtId="182" fontId="73" fillId="0" borderId="5" xfId="48" applyNumberFormat="1" applyFont="1" applyFill="1" applyBorder="1" applyAlignment="1">
      <alignment horizontal="right" vertical="center" wrapText="1"/>
    </xf>
    <xf numFmtId="182" fontId="75" fillId="0" borderId="5" xfId="48" applyNumberFormat="1" applyFont="1" applyFill="1" applyBorder="1" applyAlignment="1">
      <alignment horizontal="right" vertical="center" wrapText="1"/>
    </xf>
    <xf numFmtId="177" fontId="74" fillId="0" borderId="5" xfId="76" applyNumberFormat="1" applyFont="1" applyFill="1" applyBorder="1" applyAlignment="1">
      <alignment horizontal="right" vertical="center"/>
    </xf>
    <xf numFmtId="182" fontId="60" fillId="0" borderId="5" xfId="48" applyNumberFormat="1" applyFont="1" applyFill="1" applyBorder="1" applyAlignment="1">
      <alignment horizontal="right" vertical="center" wrapText="1"/>
    </xf>
    <xf numFmtId="177" fontId="59" fillId="0" borderId="5" xfId="51" applyNumberFormat="1" applyFont="1" applyFill="1" applyBorder="1" applyAlignment="1">
      <alignment horizontal="right" vertical="center" wrapText="1"/>
    </xf>
    <xf numFmtId="175" fontId="54" fillId="0" borderId="5" xfId="300" applyNumberFormat="1" applyFont="1" applyFill="1" applyBorder="1" applyAlignment="1">
      <alignment horizontal="right" vertical="center" wrapText="1"/>
    </xf>
    <xf numFmtId="175" fontId="54" fillId="0" borderId="5" xfId="300" applyNumberFormat="1" applyFont="1" applyFill="1" applyBorder="1" applyAlignment="1">
      <alignment horizontal="center" vertical="center" wrapText="1"/>
    </xf>
    <xf numFmtId="177" fontId="54" fillId="0" borderId="25" xfId="51" applyNumberFormat="1" applyFont="1" applyFill="1" applyBorder="1" applyAlignment="1">
      <alignment horizontal="right" vertical="center" wrapText="1"/>
    </xf>
    <xf numFmtId="175" fontId="54" fillId="0" borderId="30" xfId="51" applyNumberFormat="1" applyFont="1" applyFill="1" applyBorder="1" applyAlignment="1">
      <alignment horizontal="right" vertical="center" wrapText="1"/>
    </xf>
    <xf numFmtId="175" fontId="54" fillId="0" borderId="19" xfId="51" applyNumberFormat="1" applyFont="1" applyFill="1" applyBorder="1" applyAlignment="1">
      <alignment horizontal="right" vertical="center" wrapText="1"/>
    </xf>
    <xf numFmtId="175" fontId="54" fillId="0" borderId="5" xfId="51" applyNumberFormat="1" applyFont="1" applyFill="1" applyBorder="1" applyAlignment="1">
      <alignment horizontal="right" vertical="center" wrapText="1"/>
    </xf>
    <xf numFmtId="177" fontId="54" fillId="0" borderId="5" xfId="69" applyNumberFormat="1" applyFont="1" applyFill="1" applyBorder="1" applyAlignment="1">
      <alignment horizontal="right" vertical="center"/>
    </xf>
    <xf numFmtId="0" fontId="29" fillId="0" borderId="5" xfId="0" applyFont="1" applyBorder="1" applyAlignment="1">
      <alignment horizontal="left" vertical="center" wrapText="1"/>
    </xf>
    <xf numFmtId="0" fontId="29" fillId="0" borderId="0" xfId="248" applyFont="1" applyAlignment="1">
      <alignment vertical="center"/>
    </xf>
    <xf numFmtId="0" fontId="29" fillId="0" borderId="0" xfId="248" applyFont="1" applyAlignment="1">
      <alignment horizontal="center" vertical="center"/>
    </xf>
    <xf numFmtId="1" fontId="121" fillId="0" borderId="0" xfId="239" applyNumberFormat="1" applyFont="1" applyAlignment="1">
      <alignment vertical="center" wrapText="1"/>
    </xf>
    <xf numFmtId="0" fontId="76" fillId="0" borderId="0" xfId="248" applyFont="1" applyAlignment="1">
      <alignment vertical="center"/>
    </xf>
    <xf numFmtId="3" fontId="125" fillId="0" borderId="0" xfId="0" applyNumberFormat="1" applyFont="1"/>
    <xf numFmtId="3" fontId="29" fillId="0" borderId="0" xfId="248" applyNumberFormat="1" applyFont="1" applyAlignment="1">
      <alignment horizontal="right" vertical="center"/>
    </xf>
    <xf numFmtId="0" fontId="125" fillId="0" borderId="0" xfId="0" applyFont="1"/>
    <xf numFmtId="49" fontId="29" fillId="0" borderId="0" xfId="248" applyNumberFormat="1" applyFont="1" applyAlignment="1">
      <alignment vertical="center"/>
    </xf>
    <xf numFmtId="1" fontId="29" fillId="0" borderId="5" xfId="239" applyNumberFormat="1" applyFont="1" applyBorder="1" applyAlignment="1">
      <alignment horizontal="center" vertical="center" wrapText="1"/>
    </xf>
    <xf numFmtId="3" fontId="6" fillId="0" borderId="5" xfId="239" quotePrefix="1" applyNumberFormat="1" applyFont="1" applyBorder="1" applyAlignment="1">
      <alignment horizontal="right" vertical="center" wrapText="1"/>
    </xf>
    <xf numFmtId="167" fontId="29" fillId="0" borderId="0" xfId="48" applyFont="1" applyFill="1"/>
    <xf numFmtId="4" fontId="54" fillId="0" borderId="5" xfId="48" applyNumberFormat="1" applyFont="1" applyFill="1" applyBorder="1" applyAlignment="1">
      <alignment horizontal="right" vertical="center" wrapText="1"/>
    </xf>
    <xf numFmtId="43" fontId="12" fillId="0" borderId="5" xfId="51" applyFont="1" applyFill="1" applyBorder="1" applyAlignment="1">
      <alignment vertical="center"/>
    </xf>
    <xf numFmtId="175" fontId="13" fillId="0" borderId="5" xfId="92" applyNumberFormat="1" applyFont="1" applyFill="1" applyBorder="1" applyAlignment="1">
      <alignment horizontal="center" vertical="center" wrapText="1"/>
    </xf>
    <xf numFmtId="43" fontId="62" fillId="0" borderId="24" xfId="92" applyFont="1" applyFill="1" applyBorder="1" applyAlignment="1">
      <alignment horizontal="right" vertical="center"/>
    </xf>
    <xf numFmtId="43" fontId="62" fillId="0" borderId="0" xfId="92" applyFont="1" applyFill="1" applyBorder="1" applyAlignment="1">
      <alignment horizontal="right" vertical="center" wrapText="1"/>
    </xf>
    <xf numFmtId="4" fontId="62" fillId="0" borderId="0" xfId="93" applyNumberFormat="1" applyFont="1" applyFill="1" applyBorder="1" applyAlignment="1">
      <alignment horizontal="center" vertical="center" wrapText="1"/>
    </xf>
    <xf numFmtId="0" fontId="62" fillId="0" borderId="0" xfId="201" applyFont="1" applyAlignment="1">
      <alignment vertical="center"/>
    </xf>
    <xf numFmtId="0" fontId="54" fillId="0" borderId="0" xfId="201" applyFont="1" applyAlignment="1">
      <alignment vertical="center"/>
    </xf>
    <xf numFmtId="0" fontId="29" fillId="0" borderId="0" xfId="201" applyFont="1" applyAlignment="1">
      <alignment vertical="center"/>
    </xf>
    <xf numFmtId="177" fontId="64" fillId="0" borderId="0" xfId="51" applyNumberFormat="1" applyFont="1" applyFill="1" applyBorder="1" applyAlignment="1">
      <alignment horizontal="center" vertical="top" wrapText="1"/>
    </xf>
    <xf numFmtId="0" fontId="54" fillId="0" borderId="5" xfId="201" applyFont="1" applyBorder="1" applyAlignment="1">
      <alignment vertical="center" wrapText="1"/>
    </xf>
    <xf numFmtId="0" fontId="13" fillId="0" borderId="5" xfId="201" applyFont="1" applyBorder="1" applyAlignment="1">
      <alignment vertical="center" wrapText="1"/>
    </xf>
    <xf numFmtId="0" fontId="54" fillId="0" borderId="0" xfId="201" applyFont="1" applyAlignment="1">
      <alignment vertical="center" wrapText="1"/>
    </xf>
    <xf numFmtId="0" fontId="13" fillId="0" borderId="0" xfId="201" applyFont="1" applyAlignment="1">
      <alignment vertical="center" wrapText="1"/>
    </xf>
    <xf numFmtId="0" fontId="59" fillId="0" borderId="0" xfId="201" applyFont="1" applyAlignment="1">
      <alignment vertical="center"/>
    </xf>
    <xf numFmtId="0" fontId="65" fillId="0" borderId="0" xfId="201" applyFont="1" applyAlignment="1">
      <alignment vertical="center"/>
    </xf>
    <xf numFmtId="0" fontId="12" fillId="0" borderId="0" xfId="201" applyFont="1" applyAlignment="1">
      <alignment vertical="center"/>
    </xf>
    <xf numFmtId="0" fontId="13" fillId="0" borderId="0" xfId="201" applyFont="1" applyAlignment="1">
      <alignment vertical="center"/>
    </xf>
    <xf numFmtId="43" fontId="62" fillId="0" borderId="24" xfId="92" applyFont="1" applyFill="1" applyBorder="1" applyAlignment="1">
      <alignment horizontal="right" vertical="center" wrapText="1"/>
    </xf>
    <xf numFmtId="43" fontId="62" fillId="0" borderId="24" xfId="92" applyFont="1" applyFill="1" applyBorder="1" applyAlignment="1">
      <alignment horizontal="right"/>
    </xf>
    <xf numFmtId="2" fontId="59" fillId="0" borderId="0" xfId="201" applyNumberFormat="1" applyFont="1" applyAlignment="1">
      <alignment vertical="center"/>
    </xf>
    <xf numFmtId="177" fontId="13" fillId="0" borderId="0" xfId="51" applyNumberFormat="1" applyFont="1" applyFill="1" applyAlignment="1">
      <alignment vertical="center" wrapText="1"/>
    </xf>
    <xf numFmtId="177" fontId="29" fillId="0" borderId="0" xfId="51" applyNumberFormat="1" applyFont="1" applyFill="1" applyAlignment="1">
      <alignment vertical="center" wrapText="1"/>
    </xf>
    <xf numFmtId="49" fontId="70" fillId="0" borderId="0" xfId="48" applyNumberFormat="1" applyFont="1" applyFill="1" applyAlignment="1">
      <alignment vertical="center"/>
    </xf>
    <xf numFmtId="49" fontId="56" fillId="0" borderId="0" xfId="48" applyNumberFormat="1" applyFont="1" applyFill="1" applyAlignment="1">
      <alignment vertical="center"/>
    </xf>
    <xf numFmtId="49" fontId="56" fillId="0" borderId="0" xfId="48" applyNumberFormat="1" applyFont="1" applyFill="1" applyAlignment="1">
      <alignment horizontal="center" vertical="center"/>
    </xf>
    <xf numFmtId="0" fontId="70" fillId="0" borderId="5" xfId="0" applyFont="1" applyBorder="1" applyAlignment="1">
      <alignment horizontal="center" vertical="center"/>
    </xf>
    <xf numFmtId="0" fontId="70" fillId="0" borderId="5" xfId="0" applyFont="1" applyBorder="1" applyAlignment="1">
      <alignment horizontal="center" vertical="center" wrapText="1"/>
    </xf>
    <xf numFmtId="0" fontId="70" fillId="0" borderId="0" xfId="0" applyFont="1" applyAlignment="1">
      <alignment horizontal="center" vertical="center" wrapText="1"/>
    </xf>
    <xf numFmtId="167" fontId="70" fillId="0" borderId="0" xfId="0" applyNumberFormat="1" applyFont="1" applyAlignment="1">
      <alignment vertical="center"/>
    </xf>
    <xf numFmtId="0" fontId="70" fillId="0" borderId="0" xfId="0" applyFont="1" applyAlignment="1">
      <alignment vertical="center"/>
    </xf>
    <xf numFmtId="49" fontId="70" fillId="0" borderId="5" xfId="48" applyNumberFormat="1" applyFont="1" applyFill="1" applyBorder="1" applyAlignment="1">
      <alignment horizontal="center" vertical="center"/>
    </xf>
    <xf numFmtId="188" fontId="70" fillId="0" borderId="5" xfId="48" applyNumberFormat="1" applyFont="1" applyFill="1" applyBorder="1" applyAlignment="1">
      <alignment vertical="center"/>
    </xf>
    <xf numFmtId="188" fontId="128" fillId="0" borderId="5" xfId="48" applyNumberFormat="1" applyFont="1" applyFill="1" applyBorder="1" applyAlignment="1">
      <alignment vertical="center"/>
    </xf>
    <xf numFmtId="188" fontId="128" fillId="0" borderId="5" xfId="48" applyNumberFormat="1" applyFont="1" applyFill="1" applyBorder="1" applyAlignment="1">
      <alignment horizontal="center" vertical="center"/>
    </xf>
    <xf numFmtId="188" fontId="129" fillId="0" borderId="5" xfId="48" applyNumberFormat="1" applyFont="1" applyFill="1" applyBorder="1" applyAlignment="1">
      <alignment vertical="center"/>
    </xf>
    <xf numFmtId="3" fontId="128" fillId="0" borderId="5" xfId="48" applyNumberFormat="1" applyFont="1" applyFill="1" applyBorder="1" applyAlignment="1">
      <alignment vertical="center"/>
    </xf>
    <xf numFmtId="188" fontId="70" fillId="0" borderId="0" xfId="48" applyNumberFormat="1" applyFont="1" applyFill="1" applyAlignment="1">
      <alignment vertical="center"/>
    </xf>
    <xf numFmtId="167" fontId="128" fillId="0" borderId="5" xfId="48" applyFont="1" applyFill="1" applyBorder="1" applyAlignment="1">
      <alignment vertical="center"/>
    </xf>
    <xf numFmtId="167" fontId="129" fillId="0" borderId="5" xfId="48" applyFont="1" applyFill="1" applyBorder="1" applyAlignment="1">
      <alignment vertical="center"/>
    </xf>
    <xf numFmtId="188" fontId="70" fillId="0" borderId="5" xfId="48" applyNumberFormat="1" applyFont="1" applyFill="1" applyBorder="1" applyAlignment="1">
      <alignment vertical="center" wrapText="1"/>
    </xf>
    <xf numFmtId="175" fontId="70" fillId="0" borderId="5" xfId="48" applyNumberFormat="1" applyFont="1" applyFill="1" applyBorder="1" applyAlignment="1">
      <alignment vertical="center"/>
    </xf>
    <xf numFmtId="49" fontId="56" fillId="0" borderId="5" xfId="48" applyNumberFormat="1" applyFont="1" applyFill="1" applyBorder="1" applyAlignment="1">
      <alignment horizontal="center" vertical="center"/>
    </xf>
    <xf numFmtId="188" fontId="56" fillId="0" borderId="5" xfId="48" applyNumberFormat="1" applyFont="1" applyFill="1" applyBorder="1" applyAlignment="1">
      <alignment vertical="center"/>
    </xf>
    <xf numFmtId="175" fontId="73" fillId="0" borderId="5" xfId="48" applyNumberFormat="1" applyFont="1" applyFill="1" applyBorder="1" applyAlignment="1"/>
    <xf numFmtId="175" fontId="56" fillId="0" borderId="5" xfId="48" applyNumberFormat="1" applyFont="1" applyFill="1" applyBorder="1" applyAlignment="1">
      <alignment vertical="center"/>
    </xf>
    <xf numFmtId="188" fontId="56" fillId="0" borderId="0" xfId="48" applyNumberFormat="1" applyFont="1" applyFill="1" applyAlignment="1">
      <alignment vertical="center"/>
    </xf>
    <xf numFmtId="175" fontId="56" fillId="0" borderId="5" xfId="48" applyNumberFormat="1" applyFont="1" applyFill="1" applyBorder="1" applyAlignment="1"/>
    <xf numFmtId="43" fontId="56" fillId="0" borderId="5" xfId="48" applyNumberFormat="1" applyFont="1" applyFill="1" applyBorder="1" applyAlignment="1"/>
    <xf numFmtId="175" fontId="73" fillId="0" borderId="5" xfId="48" applyNumberFormat="1" applyFont="1" applyFill="1" applyBorder="1" applyAlignment="1">
      <alignment vertical="center"/>
    </xf>
    <xf numFmtId="188" fontId="56" fillId="0" borderId="5" xfId="48" applyNumberFormat="1" applyFont="1" applyFill="1" applyBorder="1" applyAlignment="1">
      <alignment vertical="center" wrapText="1"/>
    </xf>
    <xf numFmtId="192" fontId="70" fillId="0" borderId="0" xfId="48" applyNumberFormat="1" applyFont="1" applyFill="1" applyAlignment="1">
      <alignment vertical="center"/>
    </xf>
    <xf numFmtId="188" fontId="56" fillId="0" borderId="5" xfId="48" applyNumberFormat="1" applyFont="1" applyFill="1" applyBorder="1" applyAlignment="1">
      <alignment horizontal="center" vertical="center"/>
    </xf>
    <xf numFmtId="43" fontId="73" fillId="0" borderId="5" xfId="48" applyNumberFormat="1" applyFont="1" applyFill="1" applyBorder="1" applyAlignment="1"/>
    <xf numFmtId="49" fontId="120" fillId="0" borderId="5" xfId="48" applyNumberFormat="1" applyFont="1" applyFill="1" applyBorder="1" applyAlignment="1">
      <alignment horizontal="center" vertical="center"/>
    </xf>
    <xf numFmtId="188" fontId="120" fillId="0" borderId="5" xfId="48" applyNumberFormat="1" applyFont="1" applyFill="1" applyBorder="1" applyAlignment="1">
      <alignment vertical="center"/>
    </xf>
    <xf numFmtId="188" fontId="120" fillId="0" borderId="0" xfId="48" applyNumberFormat="1" applyFont="1" applyFill="1" applyAlignment="1">
      <alignment vertical="center"/>
    </xf>
    <xf numFmtId="167" fontId="56" fillId="0" borderId="5" xfId="48" applyFont="1" applyFill="1" applyBorder="1" applyAlignment="1">
      <alignment horizontal="center" vertical="center"/>
    </xf>
    <xf numFmtId="177" fontId="56" fillId="0" borderId="5" xfId="48" applyNumberFormat="1" applyFont="1" applyFill="1" applyBorder="1" applyAlignment="1">
      <alignment horizontal="center" vertical="center"/>
    </xf>
    <xf numFmtId="43" fontId="56" fillId="0" borderId="5" xfId="48" applyNumberFormat="1" applyFont="1" applyFill="1" applyBorder="1" applyAlignment="1">
      <alignment horizontal="center" vertical="center"/>
    </xf>
    <xf numFmtId="175" fontId="120" fillId="0" borderId="5" xfId="48" applyNumberFormat="1" applyFont="1" applyFill="1" applyBorder="1" applyAlignment="1"/>
    <xf numFmtId="175" fontId="56" fillId="0" borderId="5" xfId="48" applyNumberFormat="1" applyFont="1" applyFill="1" applyBorder="1" applyAlignment="1">
      <alignment horizontal="right"/>
    </xf>
    <xf numFmtId="43" fontId="56" fillId="0" borderId="5" xfId="48" applyNumberFormat="1" applyFont="1" applyFill="1" applyBorder="1"/>
    <xf numFmtId="177" fontId="56" fillId="0" borderId="5" xfId="48" applyNumberFormat="1" applyFont="1" applyFill="1" applyBorder="1"/>
    <xf numFmtId="177" fontId="56" fillId="0" borderId="5" xfId="48" applyNumberFormat="1" applyFont="1" applyFill="1" applyBorder="1" applyAlignment="1">
      <alignment horizontal="center" vertical="center" wrapText="1"/>
    </xf>
    <xf numFmtId="43" fontId="56" fillId="0" borderId="5" xfId="48" applyNumberFormat="1" applyFont="1" applyFill="1" applyBorder="1" applyAlignment="1">
      <alignment horizontal="center" vertical="center" wrapText="1"/>
    </xf>
    <xf numFmtId="177" fontId="120" fillId="0" borderId="5" xfId="48" applyNumberFormat="1" applyFont="1" applyFill="1" applyBorder="1" applyAlignment="1"/>
    <xf numFmtId="177" fontId="56" fillId="0" borderId="5" xfId="48" applyNumberFormat="1" applyFont="1" applyFill="1" applyBorder="1" applyAlignment="1">
      <alignment horizontal="right"/>
    </xf>
    <xf numFmtId="43" fontId="56" fillId="0" borderId="5" xfId="48" applyNumberFormat="1" applyFont="1" applyFill="1" applyBorder="1" applyAlignment="1">
      <alignment vertical="center"/>
    </xf>
    <xf numFmtId="167" fontId="56" fillId="0" borderId="0" xfId="48" applyFont="1" applyFill="1" applyAlignment="1">
      <alignment vertical="center"/>
    </xf>
    <xf numFmtId="3" fontId="52" fillId="0" borderId="5" xfId="246" applyNumberFormat="1" applyFont="1" applyBorder="1" applyAlignment="1">
      <alignment horizontal="right"/>
    </xf>
    <xf numFmtId="220" fontId="56" fillId="0" borderId="5" xfId="69" applyNumberFormat="1" applyFont="1" applyFill="1" applyBorder="1"/>
    <xf numFmtId="177" fontId="56" fillId="0" borderId="5" xfId="48" applyNumberFormat="1" applyFont="1" applyFill="1" applyBorder="1" applyAlignment="1"/>
    <xf numFmtId="192" fontId="56" fillId="0" borderId="0" xfId="48" applyNumberFormat="1" applyFont="1" applyFill="1" applyAlignment="1">
      <alignment vertical="center"/>
    </xf>
    <xf numFmtId="0" fontId="56" fillId="0" borderId="5" xfId="0" applyFont="1" applyBorder="1" applyAlignment="1">
      <alignment horizontal="center"/>
    </xf>
    <xf numFmtId="0" fontId="56" fillId="0" borderId="5" xfId="0" applyFont="1" applyBorder="1"/>
    <xf numFmtId="172" fontId="52" fillId="0" borderId="5" xfId="246" applyNumberFormat="1" applyFont="1" applyBorder="1" applyAlignment="1">
      <alignment horizontal="right" vertical="center"/>
    </xf>
    <xf numFmtId="172" fontId="56" fillId="0" borderId="5" xfId="69" applyNumberFormat="1" applyFont="1" applyFill="1" applyBorder="1" applyAlignment="1">
      <alignment vertical="center"/>
    </xf>
    <xf numFmtId="43" fontId="56" fillId="0" borderId="0" xfId="0" applyNumberFormat="1" applyFont="1"/>
    <xf numFmtId="0" fontId="130" fillId="0" borderId="0" xfId="0" applyFont="1"/>
    <xf numFmtId="0" fontId="56" fillId="0" borderId="0" xfId="0" applyFont="1"/>
    <xf numFmtId="193" fontId="56" fillId="0" borderId="0" xfId="0" applyNumberFormat="1" applyFont="1"/>
    <xf numFmtId="43" fontId="56" fillId="0" borderId="5" xfId="48" applyNumberFormat="1" applyFont="1" applyFill="1" applyBorder="1" applyAlignment="1">
      <alignment horizontal="right" vertical="center"/>
    </xf>
    <xf numFmtId="177" fontId="56" fillId="0" borderId="5" xfId="48" applyNumberFormat="1" applyFont="1" applyFill="1" applyBorder="1" applyAlignment="1">
      <alignment horizontal="right" vertical="center"/>
    </xf>
    <xf numFmtId="167" fontId="56" fillId="0" borderId="5" xfId="48" applyFont="1" applyFill="1" applyBorder="1" applyAlignment="1">
      <alignment horizontal="right" vertical="center"/>
    </xf>
    <xf numFmtId="167" fontId="70" fillId="0" borderId="0" xfId="48" applyFont="1" applyFill="1" applyAlignment="1">
      <alignment vertical="center"/>
    </xf>
    <xf numFmtId="188" fontId="56" fillId="0" borderId="5" xfId="48" applyNumberFormat="1" applyFont="1" applyFill="1" applyBorder="1" applyAlignment="1">
      <alignment horizontal="justify" vertical="center" wrapText="1"/>
    </xf>
    <xf numFmtId="175" fontId="56" fillId="0" borderId="5" xfId="48" applyNumberFormat="1" applyFont="1" applyFill="1" applyBorder="1" applyAlignment="1">
      <alignment horizontal="right" vertical="center"/>
    </xf>
    <xf numFmtId="177" fontId="70" fillId="0" borderId="5" xfId="48" applyNumberFormat="1" applyFont="1" applyFill="1" applyBorder="1" applyAlignment="1">
      <alignment horizontal="right" vertical="center"/>
    </xf>
    <xf numFmtId="167" fontId="129" fillId="0" borderId="5" xfId="48" applyFont="1" applyFill="1" applyBorder="1"/>
    <xf numFmtId="188" fontId="56" fillId="0" borderId="0" xfId="48" applyNumberFormat="1" applyFont="1" applyFill="1"/>
    <xf numFmtId="188" fontId="56" fillId="0" borderId="0" xfId="48" applyNumberFormat="1" applyFont="1" applyFill="1" applyAlignment="1">
      <alignment horizontal="center"/>
    </xf>
    <xf numFmtId="191" fontId="56" fillId="0" borderId="0" xfId="48" applyNumberFormat="1" applyFont="1" applyFill="1"/>
    <xf numFmtId="3" fontId="73" fillId="0" borderId="5" xfId="154" applyNumberFormat="1" applyFont="1" applyBorder="1" applyAlignment="1">
      <alignment horizontal="right" vertical="center" wrapText="1"/>
    </xf>
    <xf numFmtId="3" fontId="73" fillId="0" borderId="5" xfId="141" applyNumberFormat="1" applyFont="1" applyBorder="1" applyAlignment="1">
      <alignment vertical="center"/>
    </xf>
    <xf numFmtId="0" fontId="59" fillId="0" borderId="0" xfId="141" applyFont="1"/>
    <xf numFmtId="0" fontId="118" fillId="0" borderId="5" xfId="141" applyFont="1" applyBorder="1" applyAlignment="1">
      <alignment horizontal="center" vertical="center"/>
    </xf>
    <xf numFmtId="0" fontId="75" fillId="0" borderId="5" xfId="141" applyFont="1" applyBorder="1" applyAlignment="1">
      <alignment horizontal="left" vertical="center"/>
    </xf>
    <xf numFmtId="0" fontId="74" fillId="0" borderId="5" xfId="141" applyFont="1" applyBorder="1" applyAlignment="1">
      <alignment horizontal="right" vertical="center"/>
    </xf>
    <xf numFmtId="3" fontId="75" fillId="0" borderId="5" xfId="141" applyNumberFormat="1" applyFont="1" applyBorder="1" applyAlignment="1">
      <alignment horizontal="right" vertical="center"/>
    </xf>
    <xf numFmtId="3" fontId="74" fillId="0" borderId="5" xfId="141" applyNumberFormat="1" applyFont="1" applyBorder="1" applyAlignment="1">
      <alignment horizontal="right" vertical="center"/>
    </xf>
    <xf numFmtId="172" fontId="73" fillId="0" borderId="5" xfId="141" applyNumberFormat="1" applyFont="1" applyBorder="1" applyAlignment="1">
      <alignment horizontal="right" vertical="center"/>
    </xf>
    <xf numFmtId="172" fontId="75" fillId="0" borderId="5" xfId="141" applyNumberFormat="1" applyFont="1" applyBorder="1" applyAlignment="1">
      <alignment horizontal="right" vertical="center"/>
    </xf>
    <xf numFmtId="0" fontId="75" fillId="0" borderId="5" xfId="244" applyFont="1" applyBorder="1" applyAlignment="1">
      <alignment horizontal="left" vertical="center" wrapText="1"/>
    </xf>
    <xf numFmtId="0" fontId="73" fillId="0" borderId="5" xfId="141" applyFont="1" applyBorder="1" applyAlignment="1">
      <alignment horizontal="center" vertical="center"/>
    </xf>
    <xf numFmtId="49" fontId="70" fillId="0" borderId="1" xfId="48" applyNumberFormat="1" applyFont="1" applyFill="1" applyBorder="1" applyAlignment="1">
      <alignment vertical="center"/>
    </xf>
    <xf numFmtId="49" fontId="56" fillId="0" borderId="1" xfId="48" applyNumberFormat="1" applyFont="1" applyFill="1" applyBorder="1" applyAlignment="1">
      <alignment vertical="center"/>
    </xf>
    <xf numFmtId="0" fontId="121" fillId="0" borderId="0" xfId="141" applyFont="1"/>
    <xf numFmtId="0" fontId="122" fillId="0" borderId="0" xfId="141" applyFont="1" applyAlignment="1">
      <alignment vertical="center"/>
    </xf>
    <xf numFmtId="0" fontId="75" fillId="0" borderId="5" xfId="141" applyFont="1" applyBorder="1" applyAlignment="1">
      <alignment horizontal="center" vertical="center" wrapText="1"/>
    </xf>
    <xf numFmtId="0" fontId="75" fillId="0" borderId="5" xfId="141" applyFont="1" applyBorder="1" applyAlignment="1">
      <alignment horizontal="center" vertical="center"/>
    </xf>
    <xf numFmtId="0" fontId="75" fillId="0" borderId="16" xfId="201" applyFont="1" applyBorder="1" applyAlignment="1">
      <alignment horizontal="center" vertical="center" wrapText="1"/>
    </xf>
    <xf numFmtId="0" fontId="75" fillId="0" borderId="5" xfId="141" applyFont="1" applyBorder="1" applyAlignment="1">
      <alignment horizontal="right" vertical="center" wrapText="1"/>
    </xf>
    <xf numFmtId="0" fontId="75" fillId="0" borderId="5" xfId="141" applyFont="1" applyBorder="1" applyAlignment="1">
      <alignment horizontal="left" vertical="center" wrapText="1"/>
    </xf>
    <xf numFmtId="0" fontId="73" fillId="0" borderId="5" xfId="141" applyFont="1" applyBorder="1" applyAlignment="1">
      <alignment vertical="center" wrapText="1"/>
    </xf>
    <xf numFmtId="3" fontId="73" fillId="0" borderId="5" xfId="141" applyNumberFormat="1" applyFont="1" applyBorder="1" applyAlignment="1">
      <alignment horizontal="right" vertical="center" wrapText="1"/>
    </xf>
    <xf numFmtId="0" fontId="118" fillId="0" borderId="5" xfId="141" applyFont="1" applyBorder="1" applyAlignment="1">
      <alignment horizontal="center" vertical="center" wrapText="1"/>
    </xf>
    <xf numFmtId="182" fontId="75" fillId="0" borderId="5" xfId="201" applyNumberFormat="1" applyFont="1" applyBorder="1" applyAlignment="1">
      <alignment horizontal="right" vertical="center" wrapText="1"/>
    </xf>
    <xf numFmtId="0" fontId="75" fillId="0" borderId="5" xfId="244" applyFont="1" applyBorder="1" applyAlignment="1">
      <alignment horizontal="center" vertical="center"/>
    </xf>
    <xf numFmtId="0" fontId="75" fillId="0" borderId="5" xfId="141" quotePrefix="1" applyFont="1" applyBorder="1" applyAlignment="1">
      <alignment horizontal="center" vertical="center"/>
    </xf>
    <xf numFmtId="3" fontId="75" fillId="0" borderId="5" xfId="141" applyNumberFormat="1" applyFont="1" applyBorder="1" applyAlignment="1">
      <alignment horizontal="right" vertical="center" wrapText="1"/>
    </xf>
    <xf numFmtId="0" fontId="73" fillId="0" borderId="5" xfId="141" quotePrefix="1" applyFont="1" applyBorder="1" applyAlignment="1">
      <alignment horizontal="center" vertical="center"/>
    </xf>
    <xf numFmtId="0" fontId="73" fillId="0" borderId="5" xfId="244" applyFont="1" applyBorder="1" applyAlignment="1">
      <alignment horizontal="left" vertical="center" wrapText="1"/>
    </xf>
    <xf numFmtId="182" fontId="73" fillId="0" borderId="5" xfId="201" applyNumberFormat="1" applyFont="1" applyBorder="1" applyAlignment="1">
      <alignment horizontal="right" vertical="center" wrapText="1"/>
    </xf>
    <xf numFmtId="0" fontId="74" fillId="0" borderId="5" xfId="141" applyFont="1" applyBorder="1" applyAlignment="1">
      <alignment horizontal="center" vertical="center"/>
    </xf>
    <xf numFmtId="0" fontId="74" fillId="0" borderId="5" xfId="141" applyFont="1" applyBorder="1" applyAlignment="1">
      <alignment vertical="center" wrapText="1"/>
    </xf>
    <xf numFmtId="172" fontId="75" fillId="0" borderId="5" xfId="141" applyNumberFormat="1" applyFont="1" applyBorder="1" applyAlignment="1">
      <alignment horizontal="right" vertical="center" wrapText="1"/>
    </xf>
    <xf numFmtId="172" fontId="73" fillId="0" borderId="5" xfId="141" applyNumberFormat="1" applyFont="1" applyBorder="1" applyAlignment="1">
      <alignment horizontal="right" vertical="center" wrapText="1"/>
    </xf>
    <xf numFmtId="3" fontId="116" fillId="0" borderId="5" xfId="141" applyNumberFormat="1" applyFont="1" applyBorder="1" applyAlignment="1">
      <alignment horizontal="right" vertical="center"/>
    </xf>
    <xf numFmtId="182" fontId="116" fillId="0" borderId="5" xfId="201" applyNumberFormat="1" applyFont="1" applyBorder="1" applyAlignment="1">
      <alignment horizontal="right" vertical="center" wrapText="1"/>
    </xf>
    <xf numFmtId="182" fontId="74" fillId="0" borderId="5" xfId="201" applyNumberFormat="1" applyFont="1" applyBorder="1" applyAlignment="1">
      <alignment horizontal="right" vertical="center" wrapText="1"/>
    </xf>
    <xf numFmtId="0" fontId="73" fillId="0" borderId="5" xfId="141" applyFont="1" applyBorder="1" applyAlignment="1">
      <alignment horizontal="right" vertical="center" wrapText="1"/>
    </xf>
    <xf numFmtId="1" fontId="73" fillId="0" borderId="5" xfId="141" applyNumberFormat="1" applyFont="1" applyBorder="1" applyAlignment="1">
      <alignment horizontal="right" vertical="center" wrapText="1"/>
    </xf>
    <xf numFmtId="0" fontId="73" fillId="0" borderId="5" xfId="141" quotePrefix="1" applyFont="1" applyBorder="1" applyAlignment="1">
      <alignment vertical="center" wrapText="1"/>
    </xf>
    <xf numFmtId="0" fontId="73" fillId="0" borderId="5" xfId="141" quotePrefix="1" applyFont="1" applyBorder="1" applyAlignment="1">
      <alignment horizontal="right" vertical="center" wrapText="1"/>
    </xf>
    <xf numFmtId="2" fontId="73" fillId="0" borderId="5" xfId="201" applyNumberFormat="1" applyFont="1" applyBorder="1" applyAlignment="1">
      <alignment horizontal="right" vertical="center" wrapText="1"/>
    </xf>
    <xf numFmtId="0" fontId="116" fillId="0" borderId="5" xfId="141" applyFont="1" applyBorder="1" applyAlignment="1">
      <alignment horizontal="center" vertical="center"/>
    </xf>
    <xf numFmtId="0" fontId="74" fillId="0" borderId="5" xfId="141" quotePrefix="1" applyFont="1" applyBorder="1" applyAlignment="1">
      <alignment horizontal="right" vertical="center" wrapText="1"/>
    </xf>
    <xf numFmtId="3" fontId="74" fillId="0" borderId="5" xfId="141" applyNumberFormat="1" applyFont="1" applyBorder="1" applyAlignment="1">
      <alignment horizontal="right" vertical="center" wrapText="1"/>
    </xf>
    <xf numFmtId="0" fontId="74" fillId="0" borderId="5" xfId="244" applyFont="1" applyBorder="1" applyAlignment="1">
      <alignment horizontal="left" vertical="center" wrapText="1"/>
    </xf>
    <xf numFmtId="0" fontId="74" fillId="0" borderId="5" xfId="244" applyFont="1" applyBorder="1" applyAlignment="1">
      <alignment horizontal="center" vertical="center"/>
    </xf>
    <xf numFmtId="0" fontId="73" fillId="0" borderId="5" xfId="244" applyFont="1" applyBorder="1" applyAlignment="1">
      <alignment horizontal="center" vertical="center"/>
    </xf>
    <xf numFmtId="177" fontId="73" fillId="0" borderId="5" xfId="0" applyNumberFormat="1" applyFont="1" applyBorder="1" applyAlignment="1">
      <alignment horizontal="right" vertical="center"/>
    </xf>
    <xf numFmtId="182" fontId="73" fillId="0" borderId="5" xfId="141" applyNumberFormat="1" applyFont="1" applyBorder="1" applyAlignment="1">
      <alignment horizontal="right" vertical="center"/>
    </xf>
    <xf numFmtId="177" fontId="74" fillId="0" borderId="5" xfId="0" applyNumberFormat="1" applyFont="1" applyBorder="1" applyAlignment="1">
      <alignment horizontal="right" vertical="center"/>
    </xf>
    <xf numFmtId="196" fontId="74" fillId="0" borderId="5" xfId="244" applyNumberFormat="1" applyFont="1" applyBorder="1" applyAlignment="1">
      <alignment horizontal="right"/>
    </xf>
    <xf numFmtId="0" fontId="123" fillId="0" borderId="5" xfId="244" applyFont="1" applyBorder="1" applyAlignment="1">
      <alignment horizontal="center"/>
    </xf>
    <xf numFmtId="196" fontId="73" fillId="0" borderId="5" xfId="244" applyNumberFormat="1" applyFont="1" applyBorder="1" applyAlignment="1">
      <alignment horizontal="right"/>
    </xf>
    <xf numFmtId="0" fontId="73" fillId="0" borderId="5" xfId="246" applyFont="1" applyBorder="1" applyAlignment="1">
      <alignment vertical="center" wrapText="1"/>
    </xf>
    <xf numFmtId="0" fontId="116" fillId="0" borderId="5" xfId="246" quotePrefix="1" applyFont="1" applyBorder="1" applyAlignment="1">
      <alignment horizontal="center" vertical="center" wrapText="1"/>
    </xf>
    <xf numFmtId="0" fontId="74" fillId="0" borderId="5" xfId="141" applyFont="1" applyBorder="1"/>
    <xf numFmtId="0" fontId="74" fillId="0" borderId="5" xfId="246" applyFont="1" applyBorder="1" applyAlignment="1">
      <alignment vertical="center" wrapText="1"/>
    </xf>
    <xf numFmtId="3" fontId="60" fillId="0" borderId="5" xfId="141" applyNumberFormat="1" applyFont="1" applyBorder="1" applyAlignment="1">
      <alignment horizontal="right" vertical="center"/>
    </xf>
    <xf numFmtId="0" fontId="75" fillId="0" borderId="5" xfId="246" applyFont="1" applyBorder="1" applyAlignment="1">
      <alignment horizontal="center" vertical="center" wrapText="1"/>
    </xf>
    <xf numFmtId="0" fontId="75" fillId="0" borderId="5" xfId="246" applyFont="1" applyBorder="1" applyAlignment="1">
      <alignment horizontal="left" vertical="center" wrapText="1"/>
    </xf>
    <xf numFmtId="0" fontId="75" fillId="0" borderId="5" xfId="246" applyFont="1" applyBorder="1" applyAlignment="1">
      <alignment vertical="center" wrapText="1"/>
    </xf>
    <xf numFmtId="0" fontId="116" fillId="0" borderId="5" xfId="246" applyFont="1" applyBorder="1" applyAlignment="1">
      <alignment horizontal="center" vertical="center" wrapText="1"/>
    </xf>
    <xf numFmtId="0" fontId="73" fillId="0" borderId="5" xfId="246" applyFont="1" applyBorder="1" applyAlignment="1">
      <alignment horizontal="center" vertical="center" wrapText="1"/>
    </xf>
    <xf numFmtId="0" fontId="74" fillId="0" borderId="5" xfId="246" applyFont="1" applyBorder="1" applyAlignment="1">
      <alignment horizontal="center" vertical="center" wrapText="1"/>
    </xf>
    <xf numFmtId="0" fontId="52" fillId="0" borderId="0" xfId="141" applyAlignment="1">
      <alignment vertical="center"/>
    </xf>
    <xf numFmtId="0" fontId="54" fillId="0" borderId="5" xfId="0" applyFont="1" applyBorder="1" applyAlignment="1">
      <alignment horizontal="center" vertical="center" wrapText="1"/>
    </xf>
    <xf numFmtId="0" fontId="54" fillId="0" borderId="5" xfId="0" applyFont="1" applyBorder="1" applyAlignment="1">
      <alignment horizontal="right" vertical="center" wrapText="1"/>
    </xf>
    <xf numFmtId="0" fontId="54" fillId="0" borderId="5" xfId="0" applyFont="1" applyBorder="1" applyAlignment="1">
      <alignment vertical="center"/>
    </xf>
    <xf numFmtId="182" fontId="54" fillId="0" borderId="5" xfId="0" applyNumberFormat="1" applyFont="1" applyBorder="1" applyAlignment="1">
      <alignment horizontal="right" vertical="center" wrapText="1"/>
    </xf>
    <xf numFmtId="0" fontId="59" fillId="0" borderId="5" xfId="0" applyFont="1" applyBorder="1" applyAlignment="1">
      <alignment vertical="center"/>
    </xf>
    <xf numFmtId="0" fontId="59" fillId="0" borderId="5" xfId="244" applyFont="1" applyBorder="1" applyAlignment="1">
      <alignment horizontal="center" vertical="center"/>
    </xf>
    <xf numFmtId="0" fontId="59" fillId="0" borderId="5" xfId="244" applyFont="1" applyBorder="1" applyAlignment="1">
      <alignment horizontal="left" vertical="center" wrapText="1"/>
    </xf>
    <xf numFmtId="194" fontId="59" fillId="0" borderId="5" xfId="244" applyNumberFormat="1" applyFont="1" applyBorder="1" applyAlignment="1">
      <alignment horizontal="right" vertical="center" wrapText="1"/>
    </xf>
    <xf numFmtId="182" fontId="54" fillId="0" borderId="5" xfId="241" applyNumberFormat="1" applyFont="1" applyBorder="1" applyAlignment="1">
      <alignment horizontal="right" vertical="center" wrapText="1"/>
    </xf>
    <xf numFmtId="182" fontId="54" fillId="0" borderId="5" xfId="244" applyNumberFormat="1" applyFont="1" applyBorder="1" applyAlignment="1">
      <alignment horizontal="right" vertical="center" wrapText="1"/>
    </xf>
    <xf numFmtId="182" fontId="13" fillId="0" borderId="5" xfId="244" applyNumberFormat="1" applyFont="1" applyBorder="1" applyAlignment="1">
      <alignment horizontal="right" vertical="center" wrapText="1"/>
    </xf>
    <xf numFmtId="0" fontId="54" fillId="0" borderId="5" xfId="244" applyFont="1" applyBorder="1" applyAlignment="1">
      <alignment horizontal="center" vertical="center"/>
    </xf>
    <xf numFmtId="0" fontId="54" fillId="0" borderId="5" xfId="244" applyFont="1" applyBorder="1" applyAlignment="1">
      <alignment horizontal="left" vertical="center" wrapText="1"/>
    </xf>
    <xf numFmtId="0" fontId="54" fillId="0" borderId="5" xfId="244" applyFont="1" applyBorder="1" applyAlignment="1">
      <alignment horizontal="center" vertical="center" wrapText="1"/>
    </xf>
    <xf numFmtId="0" fontId="54" fillId="0" borderId="5" xfId="0" applyFont="1" applyBorder="1" applyAlignment="1">
      <alignment horizontal="center" vertical="center"/>
    </xf>
    <xf numFmtId="2" fontId="13" fillId="0" borderId="5" xfId="244" applyNumberFormat="1" applyFont="1" applyBorder="1" applyAlignment="1">
      <alignment horizontal="right" vertical="center" wrapText="1"/>
    </xf>
    <xf numFmtId="0" fontId="54" fillId="0" borderId="5" xfId="0" applyFont="1" applyBorder="1" applyAlignment="1">
      <alignment vertical="center" wrapText="1"/>
    </xf>
    <xf numFmtId="0" fontId="66" fillId="0" borderId="5" xfId="244" applyFont="1" applyBorder="1" applyAlignment="1">
      <alignment horizontal="center" vertical="center"/>
    </xf>
    <xf numFmtId="0" fontId="66" fillId="0" borderId="5" xfId="0" applyFont="1" applyBorder="1" applyAlignment="1">
      <alignment vertical="center" wrapText="1"/>
    </xf>
    <xf numFmtId="0" fontId="66" fillId="0" borderId="5" xfId="244" applyFont="1" applyBorder="1" applyAlignment="1">
      <alignment horizontal="center" vertical="center" wrapText="1"/>
    </xf>
    <xf numFmtId="0" fontId="66" fillId="0" borderId="5" xfId="0" applyFont="1" applyBorder="1" applyAlignment="1">
      <alignment horizontal="right" vertical="center" wrapText="1"/>
    </xf>
    <xf numFmtId="0" fontId="66" fillId="0" borderId="0" xfId="141" applyFont="1"/>
    <xf numFmtId="0" fontId="54" fillId="0" borderId="5" xfId="0" applyFont="1" applyBorder="1" applyAlignment="1">
      <alignment horizontal="right" vertical="center"/>
    </xf>
    <xf numFmtId="0" fontId="54" fillId="0" borderId="5" xfId="141" applyFont="1" applyBorder="1" applyAlignment="1">
      <alignment horizontal="center" vertical="center"/>
    </xf>
    <xf numFmtId="0" fontId="66" fillId="0" borderId="5" xfId="0" applyFont="1" applyBorder="1" applyAlignment="1">
      <alignment horizontal="right" vertical="center"/>
    </xf>
    <xf numFmtId="0" fontId="66" fillId="0" borderId="5" xfId="244" applyFont="1" applyBorder="1" applyAlignment="1">
      <alignment horizontal="left" vertical="center" wrapText="1"/>
    </xf>
    <xf numFmtId="0" fontId="66" fillId="0" borderId="5" xfId="0" applyFont="1" applyBorder="1" applyAlignment="1">
      <alignment horizontal="center" vertical="center"/>
    </xf>
    <xf numFmtId="2" fontId="55" fillId="0" borderId="5" xfId="244" applyNumberFormat="1" applyFont="1" applyBorder="1" applyAlignment="1">
      <alignment horizontal="right" vertical="center" wrapText="1"/>
    </xf>
    <xf numFmtId="182" fontId="55" fillId="0" borderId="5" xfId="244" applyNumberFormat="1" applyFont="1" applyBorder="1" applyAlignment="1">
      <alignment horizontal="right" vertical="center" wrapText="1"/>
    </xf>
    <xf numFmtId="0" fontId="66" fillId="0" borderId="5" xfId="0" applyFont="1" applyBorder="1" applyAlignment="1">
      <alignment vertical="center"/>
    </xf>
    <xf numFmtId="0" fontId="78" fillId="0" borderId="5" xfId="0" applyFont="1" applyBorder="1" applyAlignment="1">
      <alignment horizontal="right" vertical="center" wrapText="1"/>
    </xf>
    <xf numFmtId="0" fontId="54" fillId="0" borderId="13" xfId="244" applyFont="1" applyBorder="1" applyAlignment="1">
      <alignment horizontal="center" vertical="center"/>
    </xf>
    <xf numFmtId="0" fontId="13" fillId="0" borderId="5" xfId="244" applyFont="1" applyBorder="1" applyAlignment="1">
      <alignment horizontal="center" vertical="center"/>
    </xf>
    <xf numFmtId="0" fontId="54" fillId="0" borderId="2" xfId="244" applyFont="1" applyBorder="1" applyAlignment="1">
      <alignment horizontal="center" vertical="center"/>
    </xf>
    <xf numFmtId="0" fontId="13" fillId="0" borderId="5" xfId="244" applyFont="1" applyBorder="1" applyAlignment="1">
      <alignment horizontal="center" vertical="center" wrapText="1"/>
    </xf>
    <xf numFmtId="0" fontId="66" fillId="0" borderId="2" xfId="244" applyFont="1" applyBorder="1" applyAlignment="1">
      <alignment horizontal="center" vertical="center"/>
    </xf>
    <xf numFmtId="0" fontId="55" fillId="0" borderId="5" xfId="244" applyFont="1" applyBorder="1" applyAlignment="1">
      <alignment horizontal="center" vertical="center" wrapText="1"/>
    </xf>
    <xf numFmtId="0" fontId="54" fillId="0" borderId="5" xfId="245" applyFont="1" applyBorder="1" applyAlignment="1">
      <alignment horizontal="left" vertical="center"/>
    </xf>
    <xf numFmtId="0" fontId="13" fillId="0" borderId="5" xfId="245" applyFont="1" applyBorder="1" applyAlignment="1">
      <alignment horizontal="center" vertical="center"/>
    </xf>
    <xf numFmtId="0" fontId="55" fillId="0" borderId="5" xfId="244" applyFont="1" applyBorder="1" applyAlignment="1">
      <alignment horizontal="center" vertical="center"/>
    </xf>
    <xf numFmtId="0" fontId="59" fillId="0" borderId="5" xfId="0" applyFont="1" applyBorder="1" applyAlignment="1">
      <alignment horizontal="right" vertical="center"/>
    </xf>
    <xf numFmtId="0" fontId="54" fillId="0" borderId="17" xfId="244" applyFont="1" applyBorder="1" applyAlignment="1">
      <alignment horizontal="center" vertical="center"/>
    </xf>
    <xf numFmtId="3" fontId="54" fillId="0" borderId="5" xfId="0" applyNumberFormat="1" applyFont="1" applyBorder="1" applyAlignment="1">
      <alignment horizontal="right" vertical="center"/>
    </xf>
    <xf numFmtId="9" fontId="54" fillId="0" borderId="5" xfId="244" applyNumberFormat="1" applyFont="1" applyBorder="1" applyAlignment="1">
      <alignment horizontal="center" vertical="center" wrapText="1"/>
    </xf>
    <xf numFmtId="0" fontId="54" fillId="0" borderId="5" xfId="244" applyFont="1" applyBorder="1" applyAlignment="1">
      <alignment horizontal="right" vertical="center" wrapText="1"/>
    </xf>
    <xf numFmtId="172" fontId="54" fillId="0" borderId="5" xfId="244" applyNumberFormat="1" applyFont="1" applyBorder="1" applyAlignment="1">
      <alignment horizontal="right" vertical="center" wrapText="1"/>
    </xf>
    <xf numFmtId="3" fontId="59" fillId="0" borderId="0" xfId="141" applyNumberFormat="1" applyFont="1"/>
    <xf numFmtId="0" fontId="59" fillId="0" borderId="5" xfId="0" applyFont="1" applyBorder="1" applyAlignment="1">
      <alignment horizontal="right" vertical="center" wrapText="1"/>
    </xf>
    <xf numFmtId="3" fontId="54" fillId="0" borderId="0" xfId="141" applyNumberFormat="1" applyFont="1"/>
    <xf numFmtId="0" fontId="66" fillId="0" borderId="13" xfId="244" applyFont="1" applyBorder="1" applyAlignment="1">
      <alignment horizontal="center" vertical="center"/>
    </xf>
    <xf numFmtId="0" fontId="54" fillId="0" borderId="0" xfId="141" applyFont="1" applyAlignment="1">
      <alignment horizontal="center"/>
    </xf>
    <xf numFmtId="3" fontId="59" fillId="0" borderId="5" xfId="0" applyNumberFormat="1" applyFont="1" applyBorder="1" applyAlignment="1">
      <alignment horizontal="right" vertical="center" wrapText="1"/>
    </xf>
    <xf numFmtId="3" fontId="66" fillId="0" borderId="0" xfId="141" applyNumberFormat="1" applyFont="1"/>
    <xf numFmtId="0" fontId="59" fillId="0" borderId="5" xfId="0" applyFont="1" applyBorder="1" applyAlignment="1">
      <alignment vertical="center" wrapText="1"/>
    </xf>
    <xf numFmtId="3" fontId="59" fillId="0" borderId="5" xfId="0" applyNumberFormat="1" applyFont="1" applyBorder="1" applyAlignment="1">
      <alignment horizontal="right" vertical="center"/>
    </xf>
    <xf numFmtId="195" fontId="59" fillId="0" borderId="5" xfId="244" applyNumberFormat="1" applyFont="1" applyBorder="1" applyAlignment="1">
      <alignment horizontal="right" vertical="center" wrapText="1"/>
    </xf>
    <xf numFmtId="196" fontId="59" fillId="0" borderId="5" xfId="244" applyNumberFormat="1" applyFont="1" applyBorder="1" applyAlignment="1">
      <alignment horizontal="right" vertical="center" wrapText="1"/>
    </xf>
    <xf numFmtId="0" fontId="59" fillId="0" borderId="5" xfId="244" applyFont="1" applyBorder="1" applyAlignment="1">
      <alignment horizontal="right" vertical="center" wrapText="1"/>
    </xf>
    <xf numFmtId="0" fontId="59" fillId="0" borderId="5" xfId="141" applyFont="1" applyBorder="1" applyAlignment="1">
      <alignment horizontal="right" vertical="center"/>
    </xf>
    <xf numFmtId="0" fontId="54" fillId="0" borderId="5" xfId="141" applyFont="1" applyBorder="1" applyAlignment="1">
      <alignment horizontal="right" vertical="center"/>
    </xf>
    <xf numFmtId="3" fontId="54" fillId="0" borderId="5" xfId="240" applyNumberFormat="1" applyFont="1" applyBorder="1" applyAlignment="1">
      <alignment horizontal="right" vertical="center" wrapText="1"/>
    </xf>
    <xf numFmtId="1" fontId="59" fillId="0" borderId="5" xfId="141" applyNumberFormat="1" applyFont="1" applyBorder="1" applyAlignment="1">
      <alignment horizontal="right" vertical="center"/>
    </xf>
    <xf numFmtId="1" fontId="54" fillId="0" borderId="5" xfId="241" applyNumberFormat="1" applyFont="1" applyBorder="1" applyAlignment="1">
      <alignment horizontal="right" vertical="center" wrapText="1"/>
    </xf>
    <xf numFmtId="1" fontId="54" fillId="0" borderId="5" xfId="244" applyNumberFormat="1" applyFont="1" applyBorder="1" applyAlignment="1">
      <alignment horizontal="right" vertical="center" wrapText="1"/>
    </xf>
    <xf numFmtId="194" fontId="54" fillId="0" borderId="5" xfId="244" applyNumberFormat="1" applyFont="1" applyBorder="1" applyAlignment="1">
      <alignment horizontal="right" vertical="center" wrapText="1"/>
    </xf>
    <xf numFmtId="0" fontId="54" fillId="0" borderId="5" xfId="241" applyFont="1" applyBorder="1" applyAlignment="1">
      <alignment horizontal="right" vertical="center" wrapText="1"/>
    </xf>
    <xf numFmtId="195" fontId="54" fillId="0" borderId="5" xfId="244" applyNumberFormat="1" applyFont="1" applyBorder="1" applyAlignment="1">
      <alignment horizontal="right" vertical="center" wrapText="1"/>
    </xf>
    <xf numFmtId="182" fontId="12" fillId="0" borderId="5" xfId="244" applyNumberFormat="1" applyFont="1" applyBorder="1" applyAlignment="1">
      <alignment horizontal="right" vertical="center" wrapText="1"/>
    </xf>
    <xf numFmtId="0" fontId="59" fillId="0" borderId="5" xfId="0" applyFont="1" applyBorder="1" applyAlignment="1">
      <alignment horizontal="center" vertical="center" wrapText="1"/>
    </xf>
    <xf numFmtId="3" fontId="54" fillId="0" borderId="5" xfId="244" applyNumberFormat="1" applyFont="1" applyBorder="1" applyAlignment="1">
      <alignment horizontal="right" vertical="center" wrapText="1"/>
    </xf>
    <xf numFmtId="165" fontId="54" fillId="0" borderId="5" xfId="0" applyNumberFormat="1" applyFont="1" applyBorder="1" applyAlignment="1">
      <alignment horizontal="right" vertical="center" wrapText="1"/>
    </xf>
    <xf numFmtId="43" fontId="54" fillId="0" borderId="5" xfId="0" applyNumberFormat="1" applyFont="1" applyBorder="1" applyAlignment="1">
      <alignment horizontal="right" vertical="center" wrapText="1"/>
    </xf>
    <xf numFmtId="2" fontId="54" fillId="0" borderId="5" xfId="0" applyNumberFormat="1" applyFont="1" applyBorder="1" applyAlignment="1">
      <alignment horizontal="right" vertical="center" wrapText="1"/>
    </xf>
    <xf numFmtId="3" fontId="54" fillId="0" borderId="5" xfId="241" applyNumberFormat="1" applyFont="1" applyBorder="1" applyAlignment="1">
      <alignment horizontal="right" vertical="center" wrapText="1"/>
    </xf>
    <xf numFmtId="0" fontId="54" fillId="0" borderId="17" xfId="244" applyFont="1" applyBorder="1" applyAlignment="1">
      <alignment horizontal="center" vertical="center" wrapText="1"/>
    </xf>
    <xf numFmtId="2" fontId="59" fillId="0" borderId="5" xfId="241" applyNumberFormat="1" applyFont="1" applyBorder="1" applyAlignment="1">
      <alignment vertical="center" wrapText="1"/>
    </xf>
    <xf numFmtId="2" fontId="59" fillId="0" borderId="5" xfId="241" applyNumberFormat="1" applyFont="1" applyBorder="1" applyAlignment="1">
      <alignment horizontal="center" vertical="center" wrapText="1"/>
    </xf>
    <xf numFmtId="3" fontId="12" fillId="0" borderId="5" xfId="0" applyNumberFormat="1" applyFont="1" applyBorder="1" applyAlignment="1">
      <alignment horizontal="right" vertical="center" wrapText="1"/>
    </xf>
    <xf numFmtId="0" fontId="66" fillId="0" borderId="5" xfId="244" quotePrefix="1" applyFont="1" applyBorder="1" applyAlignment="1">
      <alignment horizontal="left" vertical="center" wrapText="1"/>
    </xf>
    <xf numFmtId="2" fontId="55" fillId="0" borderId="5" xfId="241" applyNumberFormat="1" applyFont="1" applyBorder="1" applyAlignment="1">
      <alignment horizontal="right" vertical="center" wrapText="1"/>
    </xf>
    <xf numFmtId="182" fontId="66" fillId="0" borderId="5" xfId="244" applyNumberFormat="1" applyFont="1" applyBorder="1" applyAlignment="1">
      <alignment horizontal="right" vertical="center" wrapText="1"/>
    </xf>
    <xf numFmtId="0" fontId="66" fillId="0" borderId="5" xfId="244" applyFont="1" applyBorder="1" applyAlignment="1">
      <alignment horizontal="right" vertical="center" wrapText="1"/>
    </xf>
    <xf numFmtId="182" fontId="66" fillId="0" borderId="0" xfId="141" applyNumberFormat="1" applyFont="1"/>
    <xf numFmtId="0" fontId="59" fillId="0" borderId="5" xfId="0" applyFont="1" applyBorder="1" applyAlignment="1">
      <alignment horizontal="center" vertical="center"/>
    </xf>
    <xf numFmtId="194" fontId="66" fillId="0" borderId="5" xfId="244" applyNumberFormat="1" applyFont="1" applyBorder="1" applyAlignment="1">
      <alignment horizontal="center" vertical="center"/>
    </xf>
    <xf numFmtId="0" fontId="78" fillId="0" borderId="5" xfId="0" applyFont="1" applyBorder="1" applyAlignment="1">
      <alignment horizontal="right" vertical="center"/>
    </xf>
    <xf numFmtId="1" fontId="66" fillId="0" borderId="5" xfId="0" applyNumberFormat="1" applyFont="1" applyBorder="1" applyAlignment="1">
      <alignment horizontal="right" vertical="center"/>
    </xf>
    <xf numFmtId="49" fontId="29" fillId="0" borderId="0" xfId="141" applyNumberFormat="1" applyFont="1" applyAlignment="1">
      <alignment horizontal="center"/>
    </xf>
    <xf numFmtId="0" fontId="62" fillId="0" borderId="0" xfId="141" applyFont="1"/>
    <xf numFmtId="0" fontId="55" fillId="0" borderId="0" xfId="141" applyFont="1"/>
    <xf numFmtId="0" fontId="53" fillId="0" borderId="0" xfId="141" applyFont="1" applyAlignment="1">
      <alignment horizontal="center" vertical="center" wrapText="1"/>
    </xf>
    <xf numFmtId="0" fontId="13" fillId="0" borderId="0" xfId="141" applyFont="1" applyAlignment="1">
      <alignment horizontal="right" vertical="center" wrapText="1"/>
    </xf>
    <xf numFmtId="0" fontId="29" fillId="0" borderId="0" xfId="141" applyFont="1" applyAlignment="1">
      <alignment vertical="center" wrapText="1"/>
    </xf>
    <xf numFmtId="49" fontId="13" fillId="0" borderId="0" xfId="141" applyNumberFormat="1" applyFont="1"/>
    <xf numFmtId="172" fontId="13" fillId="0" borderId="0" xfId="141" applyNumberFormat="1" applyFont="1"/>
    <xf numFmtId="49" fontId="53" fillId="0" borderId="0" xfId="141" applyNumberFormat="1" applyFont="1"/>
    <xf numFmtId="0" fontId="54" fillId="0" borderId="8" xfId="218" applyFont="1" applyBorder="1" applyAlignment="1">
      <alignment horizontal="justify" vertical="center" wrapText="1"/>
    </xf>
    <xf numFmtId="0" fontId="29" fillId="0" borderId="8" xfId="0" applyFont="1" applyBorder="1" applyAlignment="1">
      <alignment horizontal="center" vertical="center" wrapText="1"/>
    </xf>
    <xf numFmtId="0" fontId="29" fillId="0" borderId="8" xfId="0" applyFont="1" applyBorder="1" applyAlignment="1">
      <alignment horizontal="center" vertical="center"/>
    </xf>
    <xf numFmtId="0" fontId="12" fillId="0" borderId="17" xfId="2" applyFont="1" applyBorder="1" applyAlignment="1">
      <alignment horizontal="left" vertical="top" wrapText="1"/>
    </xf>
    <xf numFmtId="0" fontId="12" fillId="0" borderId="5" xfId="2" applyFont="1" applyBorder="1" applyAlignment="1">
      <alignment wrapText="1"/>
    </xf>
    <xf numFmtId="0" fontId="12" fillId="0" borderId="5" xfId="2" applyFont="1" applyBorder="1" applyAlignment="1">
      <alignment horizontal="right" wrapText="1"/>
    </xf>
    <xf numFmtId="0" fontId="12" fillId="0" borderId="5" xfId="2" applyFont="1" applyBorder="1" applyAlignment="1">
      <alignment horizontal="center"/>
    </xf>
    <xf numFmtId="0" fontId="12" fillId="0" borderId="5" xfId="2" applyFont="1" applyBorder="1" applyAlignment="1">
      <alignment horizontal="center" vertical="center"/>
    </xf>
    <xf numFmtId="4" fontId="59" fillId="0" borderId="5" xfId="0" applyNumberFormat="1" applyFont="1" applyBorder="1" applyAlignment="1">
      <alignment wrapText="1"/>
    </xf>
    <xf numFmtId="4" fontId="12" fillId="0" borderId="5" xfId="0" applyNumberFormat="1" applyFont="1" applyBorder="1" applyAlignment="1">
      <alignment vertical="center"/>
    </xf>
    <xf numFmtId="0" fontId="13" fillId="0" borderId="5" xfId="2" applyFont="1" applyBorder="1" applyAlignment="1">
      <alignment horizontal="center"/>
    </xf>
    <xf numFmtId="4" fontId="54" fillId="0" borderId="5" xfId="0" applyNumberFormat="1" applyFont="1" applyBorder="1" applyAlignment="1">
      <alignment vertical="center"/>
    </xf>
    <xf numFmtId="4" fontId="54" fillId="0" borderId="5" xfId="0" applyNumberFormat="1" applyFont="1" applyBorder="1" applyAlignment="1">
      <alignment wrapText="1"/>
    </xf>
    <xf numFmtId="2" fontId="54" fillId="0" borderId="5" xfId="140" applyNumberFormat="1" applyFont="1" applyBorder="1" applyAlignment="1">
      <alignment vertical="center" wrapText="1"/>
    </xf>
    <xf numFmtId="4" fontId="54" fillId="0" borderId="5" xfId="140" applyNumberFormat="1" applyFont="1" applyBorder="1" applyAlignment="1">
      <alignment vertical="center" wrapText="1"/>
    </xf>
    <xf numFmtId="0" fontId="62" fillId="0" borderId="5" xfId="216" applyFont="1" applyBorder="1" applyAlignment="1">
      <alignment vertical="center" wrapText="1"/>
    </xf>
    <xf numFmtId="0" fontId="62" fillId="0" borderId="5" xfId="247" applyFont="1" applyBorder="1" applyAlignment="1">
      <alignment horizontal="center" vertical="center"/>
    </xf>
    <xf numFmtId="0" fontId="62" fillId="0" borderId="5" xfId="247" applyFont="1" applyBorder="1" applyAlignment="1">
      <alignment horizontal="justify" vertical="center"/>
    </xf>
    <xf numFmtId="0" fontId="62" fillId="0" borderId="5" xfId="216" applyFont="1" applyBorder="1" applyAlignment="1">
      <alignment horizontal="center" vertical="center" wrapText="1"/>
    </xf>
    <xf numFmtId="3" fontId="13" fillId="0" borderId="5" xfId="0" applyNumberFormat="1" applyFont="1" applyBorder="1" applyAlignment="1">
      <alignment horizontal="right" vertical="center" wrapText="1"/>
    </xf>
    <xf numFmtId="4" fontId="54" fillId="0" borderId="5" xfId="140" applyNumberFormat="1" applyFont="1" applyBorder="1" applyAlignment="1">
      <alignment vertical="center"/>
    </xf>
    <xf numFmtId="0" fontId="66" fillId="0" borderId="0" xfId="201" applyFont="1" applyAlignment="1">
      <alignment vertical="center"/>
    </xf>
    <xf numFmtId="4" fontId="54" fillId="0" borderId="15" xfId="201" applyNumberFormat="1" applyFont="1" applyBorder="1" applyAlignment="1">
      <alignment horizontal="right" vertical="center"/>
    </xf>
    <xf numFmtId="0" fontId="13" fillId="0" borderId="5" xfId="2" applyFont="1" applyBorder="1" applyAlignment="1">
      <alignment horizontal="center" vertical="center"/>
    </xf>
    <xf numFmtId="0" fontId="12" fillId="0" borderId="8" xfId="140" applyFont="1" applyBorder="1" applyAlignment="1">
      <alignment horizontal="center" vertical="center" wrapText="1"/>
    </xf>
    <xf numFmtId="0" fontId="13" fillId="0" borderId="8" xfId="140" applyFont="1" applyBorder="1" applyAlignment="1">
      <alignment horizontal="center" vertical="center" wrapText="1"/>
    </xf>
    <xf numFmtId="0" fontId="75" fillId="0" borderId="0" xfId="141" applyFont="1"/>
    <xf numFmtId="0" fontId="76" fillId="0" borderId="0" xfId="141" applyFont="1" applyAlignment="1">
      <alignment horizontal="left"/>
    </xf>
    <xf numFmtId="0" fontId="76" fillId="0" borderId="0" xfId="141" applyFont="1"/>
    <xf numFmtId="0" fontId="13" fillId="0" borderId="0" xfId="141" applyFont="1" applyAlignment="1">
      <alignment vertical="center"/>
    </xf>
    <xf numFmtId="0" fontId="124" fillId="0" borderId="1" xfId="141" applyFont="1" applyBorder="1"/>
    <xf numFmtId="0" fontId="67" fillId="0" borderId="0" xfId="141" applyFont="1" applyAlignment="1">
      <alignment vertical="center"/>
    </xf>
    <xf numFmtId="0" fontId="12" fillId="0" borderId="0" xfId="141" applyFont="1" applyAlignment="1">
      <alignment vertical="center"/>
    </xf>
    <xf numFmtId="0" fontId="55" fillId="0" borderId="0" xfId="141" applyFont="1" applyAlignment="1">
      <alignment vertical="center"/>
    </xf>
    <xf numFmtId="1" fontId="13" fillId="0" borderId="0" xfId="141" applyNumberFormat="1" applyFont="1" applyAlignment="1">
      <alignment vertical="center"/>
    </xf>
    <xf numFmtId="0" fontId="126" fillId="0" borderId="0" xfId="141" applyFont="1" applyAlignment="1">
      <alignment vertical="center"/>
    </xf>
    <xf numFmtId="0" fontId="69" fillId="0" borderId="0" xfId="141" applyFont="1" applyAlignment="1">
      <alignment vertical="center"/>
    </xf>
    <xf numFmtId="0" fontId="13" fillId="0" borderId="0" xfId="141" applyFont="1" applyAlignment="1">
      <alignment horizontal="left"/>
    </xf>
    <xf numFmtId="0" fontId="4" fillId="0" borderId="0" xfId="248" applyFont="1" applyAlignment="1">
      <alignment horizontal="center" vertical="center"/>
    </xf>
    <xf numFmtId="0" fontId="29" fillId="0" borderId="5" xfId="248" applyFont="1" applyBorder="1" applyAlignment="1">
      <alignment horizontal="center" vertical="center"/>
    </xf>
    <xf numFmtId="49" fontId="29" fillId="0" borderId="5" xfId="248" applyNumberFormat="1" applyFont="1" applyBorder="1" applyAlignment="1">
      <alignment horizontal="center" vertical="center" wrapText="1"/>
    </xf>
    <xf numFmtId="49" fontId="29" fillId="0" borderId="13" xfId="248" applyNumberFormat="1" applyFont="1" applyBorder="1" applyAlignment="1">
      <alignment horizontal="center" vertical="center" wrapText="1"/>
    </xf>
    <xf numFmtId="0" fontId="5" fillId="0" borderId="5" xfId="248" applyFont="1" applyBorder="1" applyAlignment="1">
      <alignment horizontal="center" vertical="center"/>
    </xf>
    <xf numFmtId="0" fontId="29" fillId="0" borderId="5" xfId="248" applyFont="1" applyBorder="1" applyAlignment="1">
      <alignment vertical="center"/>
    </xf>
    <xf numFmtId="3" fontId="5" fillId="0" borderId="5" xfId="248" applyNumberFormat="1" applyFont="1" applyBorder="1" applyAlignment="1">
      <alignment horizontal="center" vertical="center"/>
    </xf>
    <xf numFmtId="0" fontId="5" fillId="0" borderId="5" xfId="248" applyFont="1" applyBorder="1" applyAlignment="1">
      <alignment vertical="center"/>
    </xf>
    <xf numFmtId="0" fontId="29" fillId="0" borderId="5" xfId="248" quotePrefix="1" applyFont="1" applyBorder="1" applyAlignment="1">
      <alignment horizontal="center" vertical="center"/>
    </xf>
    <xf numFmtId="0" fontId="5" fillId="0" borderId="5" xfId="248" quotePrefix="1" applyFont="1" applyBorder="1" applyAlignment="1">
      <alignment horizontal="center" vertical="center"/>
    </xf>
    <xf numFmtId="49" fontId="5" fillId="0" borderId="5" xfId="248" applyNumberFormat="1" applyFont="1" applyBorder="1" applyAlignment="1">
      <alignment vertical="center"/>
    </xf>
    <xf numFmtId="0" fontId="29" fillId="0" borderId="5" xfId="248" quotePrefix="1" applyFont="1" applyBorder="1" applyAlignment="1">
      <alignment horizontal="center" vertical="center" wrapText="1"/>
    </xf>
    <xf numFmtId="0" fontId="29" fillId="0" borderId="5" xfId="248" applyFont="1" applyBorder="1" applyAlignment="1">
      <alignment vertical="center" wrapText="1"/>
    </xf>
    <xf numFmtId="0" fontId="29" fillId="0" borderId="5" xfId="248" applyFont="1" applyBorder="1" applyAlignment="1">
      <alignment horizontal="center" vertical="center" wrapText="1"/>
    </xf>
    <xf numFmtId="4" fontId="29" fillId="0" borderId="5" xfId="248" applyNumberFormat="1" applyFont="1" applyBorder="1" applyAlignment="1">
      <alignment horizontal="center" vertical="center" wrapText="1"/>
    </xf>
    <xf numFmtId="0" fontId="29" fillId="0" borderId="5" xfId="248" applyFont="1" applyBorder="1" applyAlignment="1">
      <alignment horizontal="right" vertical="center"/>
    </xf>
    <xf numFmtId="4" fontId="29" fillId="0" borderId="5" xfId="248" applyNumberFormat="1" applyFont="1" applyBorder="1" applyAlignment="1">
      <alignment horizontal="right" vertical="center" wrapText="1"/>
    </xf>
    <xf numFmtId="4" fontId="29" fillId="0" borderId="5" xfId="248" applyNumberFormat="1" applyFont="1" applyBorder="1" applyAlignment="1">
      <alignment horizontal="right" vertical="center"/>
    </xf>
    <xf numFmtId="3" fontId="29" fillId="0" borderId="5" xfId="248" applyNumberFormat="1" applyFont="1" applyBorder="1" applyAlignment="1">
      <alignment horizontal="right" vertical="center" wrapText="1"/>
    </xf>
    <xf numFmtId="0" fontId="4" fillId="0" borderId="0" xfId="195" applyFont="1" applyAlignment="1">
      <alignment horizontal="center" vertical="center"/>
    </xf>
    <xf numFmtId="0" fontId="12" fillId="0" borderId="5" xfId="138" applyFont="1" applyBorder="1" applyAlignment="1">
      <alignment horizontal="center" vertical="center"/>
    </xf>
    <xf numFmtId="0" fontId="13" fillId="0" borderId="5" xfId="138" applyFont="1" applyBorder="1" applyAlignment="1">
      <alignment horizontal="center" vertical="center"/>
    </xf>
    <xf numFmtId="0" fontId="55" fillId="0" borderId="5" xfId="138" applyFont="1" applyBorder="1" applyAlignment="1">
      <alignment horizontal="center" vertical="center"/>
    </xf>
    <xf numFmtId="0" fontId="13" fillId="0" borderId="5" xfId="138" applyFont="1" applyBorder="1" applyAlignment="1">
      <alignment vertical="center"/>
    </xf>
    <xf numFmtId="0" fontId="13" fillId="0" borderId="5" xfId="138" applyFont="1" applyBorder="1" applyAlignment="1">
      <alignment horizontal="center" vertical="center" wrapText="1"/>
    </xf>
    <xf numFmtId="0" fontId="12" fillId="0" borderId="5" xfId="138" applyFont="1" applyBorder="1" applyAlignment="1">
      <alignment horizontal="center" vertical="center" wrapText="1"/>
    </xf>
    <xf numFmtId="0" fontId="13" fillId="0" borderId="5" xfId="138" applyFont="1" applyBorder="1" applyAlignment="1">
      <alignment vertical="center" wrapText="1"/>
    </xf>
    <xf numFmtId="0" fontId="13" fillId="0" borderId="24" xfId="138" applyFont="1" applyBorder="1" applyAlignment="1">
      <alignment horizontal="center" vertical="center"/>
    </xf>
    <xf numFmtId="0" fontId="13" fillId="0" borderId="25" xfId="138" applyFont="1" applyBorder="1" applyAlignment="1">
      <alignment horizontal="center" vertical="center"/>
    </xf>
    <xf numFmtId="0" fontId="55" fillId="0" borderId="5" xfId="138" applyFont="1" applyBorder="1" applyAlignment="1">
      <alignment horizontal="center" vertical="center" wrapText="1"/>
    </xf>
    <xf numFmtId="0" fontId="29" fillId="0" borderId="0" xfId="154"/>
    <xf numFmtId="165" fontId="29" fillId="0" borderId="0" xfId="154" applyNumberFormat="1"/>
    <xf numFmtId="2" fontId="131" fillId="3" borderId="5" xfId="154" applyNumberFormat="1" applyFont="1" applyFill="1" applyBorder="1" applyAlignment="1">
      <alignment horizontal="right" vertical="center" wrapText="1"/>
    </xf>
    <xf numFmtId="0" fontId="13" fillId="6" borderId="0" xfId="141" applyFont="1" applyFill="1" applyAlignment="1">
      <alignment vertical="center"/>
    </xf>
    <xf numFmtId="2" fontId="132" fillId="0" borderId="0" xfId="141" applyNumberFormat="1" applyFont="1"/>
    <xf numFmtId="218" fontId="62" fillId="0" borderId="0" xfId="141" applyNumberFormat="1" applyFont="1"/>
    <xf numFmtId="4" fontId="13" fillId="0" borderId="0" xfId="141" applyNumberFormat="1" applyFont="1"/>
    <xf numFmtId="2" fontId="133" fillId="0" borderId="0" xfId="141" applyNumberFormat="1" applyFont="1"/>
    <xf numFmtId="215" fontId="13" fillId="0" borderId="0" xfId="141" applyNumberFormat="1" applyFont="1"/>
    <xf numFmtId="0" fontId="133" fillId="0" borderId="0" xfId="141" applyFont="1"/>
    <xf numFmtId="0" fontId="59" fillId="0" borderId="5" xfId="141" applyFont="1" applyBorder="1" applyAlignment="1">
      <alignment horizontal="center" vertical="center" wrapText="1"/>
    </xf>
    <xf numFmtId="49" fontId="59" fillId="0" borderId="5" xfId="141" applyNumberFormat="1" applyFont="1" applyBorder="1" applyAlignment="1">
      <alignment horizontal="center" vertical="center" wrapText="1"/>
    </xf>
    <xf numFmtId="0" fontId="59" fillId="0" borderId="5" xfId="141" applyFont="1" applyBorder="1" applyAlignment="1">
      <alignment horizontal="left" vertical="center" wrapText="1"/>
    </xf>
    <xf numFmtId="0" fontId="12" fillId="0" borderId="5" xfId="141" applyFont="1" applyBorder="1" applyAlignment="1">
      <alignment horizontal="center" vertical="center" wrapText="1"/>
    </xf>
    <xf numFmtId="0" fontId="12" fillId="0" borderId="5" xfId="141" applyFont="1" applyBorder="1" applyAlignment="1">
      <alignment horizontal="right" vertical="center" wrapText="1"/>
    </xf>
    <xf numFmtId="0" fontId="13" fillId="0" borderId="5" xfId="141" applyFont="1" applyBorder="1" applyAlignment="1">
      <alignment horizontal="right" vertical="center" wrapText="1"/>
    </xf>
    <xf numFmtId="49" fontId="54" fillId="0" borderId="5" xfId="141" applyNumberFormat="1" applyFont="1" applyBorder="1" applyAlignment="1">
      <alignment horizontal="center" vertical="center" wrapText="1"/>
    </xf>
    <xf numFmtId="0" fontId="13" fillId="0" borderId="5" xfId="141" applyFont="1" applyBorder="1" applyAlignment="1">
      <alignment horizontal="center" vertical="center" wrapText="1"/>
    </xf>
    <xf numFmtId="3" fontId="54" fillId="0" borderId="5" xfId="166" applyNumberFormat="1" applyFont="1" applyBorder="1" applyAlignment="1">
      <alignment horizontal="right" vertical="center"/>
    </xf>
    <xf numFmtId="3" fontId="54" fillId="0" borderId="5" xfId="141" applyNumberFormat="1" applyFont="1" applyBorder="1" applyAlignment="1">
      <alignment horizontal="right" vertical="center" wrapText="1"/>
    </xf>
    <xf numFmtId="3" fontId="54" fillId="0" borderId="5" xfId="301" applyNumberFormat="1" applyFont="1" applyBorder="1" applyAlignment="1">
      <alignment horizontal="right" vertical="center" wrapText="1"/>
    </xf>
    <xf numFmtId="172" fontId="54" fillId="0" borderId="5" xfId="141" applyNumberFormat="1" applyFont="1" applyBorder="1" applyAlignment="1">
      <alignment horizontal="right" vertical="center"/>
    </xf>
    <xf numFmtId="49" fontId="66" fillId="0" borderId="5" xfId="141" applyNumberFormat="1" applyFont="1" applyBorder="1" applyAlignment="1">
      <alignment horizontal="center" vertical="center" wrapText="1"/>
    </xf>
    <xf numFmtId="0" fontId="66" fillId="0" borderId="5" xfId="141" applyFont="1" applyBorder="1" applyAlignment="1">
      <alignment horizontal="left" vertical="center" wrapText="1"/>
    </xf>
    <xf numFmtId="0" fontId="55" fillId="0" borderId="5" xfId="141" applyFont="1" applyBorder="1" applyAlignment="1">
      <alignment horizontal="center" vertical="center" wrapText="1"/>
    </xf>
    <xf numFmtId="182" fontId="66" fillId="0" borderId="5" xfId="191" applyNumberFormat="1" applyFont="1" applyBorder="1" applyAlignment="1">
      <alignment horizontal="right" vertical="center"/>
    </xf>
    <xf numFmtId="182" fontId="66" fillId="0" borderId="5" xfId="229" applyNumberFormat="1" applyFont="1" applyBorder="1" applyAlignment="1">
      <alignment horizontal="right" vertical="center"/>
    </xf>
    <xf numFmtId="2" fontId="66" fillId="0" borderId="5" xfId="0" applyNumberFormat="1" applyFont="1" applyBorder="1" applyAlignment="1">
      <alignment horizontal="right" vertical="center" wrapText="1"/>
    </xf>
    <xf numFmtId="3" fontId="59" fillId="0" borderId="5" xfId="141" applyNumberFormat="1" applyFont="1" applyBorder="1" applyAlignment="1">
      <alignment horizontal="right" vertical="center"/>
    </xf>
    <xf numFmtId="3" fontId="59" fillId="0" borderId="5" xfId="141" applyNumberFormat="1" applyFont="1" applyBorder="1" applyAlignment="1">
      <alignment horizontal="right" vertical="center" wrapText="1"/>
    </xf>
    <xf numFmtId="172" fontId="59" fillId="0" borderId="5" xfId="141" applyNumberFormat="1" applyFont="1" applyBorder="1" applyAlignment="1">
      <alignment horizontal="right" vertical="center"/>
    </xf>
    <xf numFmtId="0" fontId="54" fillId="0" borderId="5" xfId="172" applyFont="1" applyBorder="1" applyAlignment="1">
      <alignment horizontal="right" vertical="center"/>
    </xf>
    <xf numFmtId="3" fontId="54" fillId="0" borderId="5" xfId="172" applyNumberFormat="1" applyFont="1" applyBorder="1" applyAlignment="1">
      <alignment horizontal="right" vertical="center"/>
    </xf>
    <xf numFmtId="3" fontId="54" fillId="0" borderId="5" xfId="185" applyNumberFormat="1" applyFont="1" applyBorder="1" applyAlignment="1">
      <alignment horizontal="right" vertical="center" wrapText="1"/>
    </xf>
    <xf numFmtId="167" fontId="54" fillId="0" borderId="5" xfId="302" applyNumberFormat="1" applyFont="1" applyBorder="1" applyAlignment="1">
      <alignment horizontal="right" vertical="center" wrapText="1"/>
    </xf>
    <xf numFmtId="172" fontId="66" fillId="0" borderId="5" xfId="172" applyNumberFormat="1" applyFont="1" applyBorder="1" applyAlignment="1">
      <alignment horizontal="right" vertical="center"/>
    </xf>
    <xf numFmtId="182" fontId="66" fillId="0" borderId="5" xfId="172" applyNumberFormat="1" applyFont="1" applyBorder="1" applyAlignment="1">
      <alignment horizontal="right" vertical="center"/>
    </xf>
    <xf numFmtId="182" fontId="66" fillId="0" borderId="5" xfId="166" applyNumberFormat="1" applyFont="1" applyBorder="1" applyAlignment="1">
      <alignment horizontal="right" vertical="center"/>
    </xf>
    <xf numFmtId="167" fontId="66" fillId="0" borderId="5" xfId="302" applyNumberFormat="1" applyFont="1" applyBorder="1" applyAlignment="1">
      <alignment horizontal="right" vertical="center" wrapText="1"/>
    </xf>
    <xf numFmtId="0" fontId="66" fillId="0" borderId="5" xfId="189" applyFont="1" applyBorder="1" applyAlignment="1">
      <alignment horizontal="right" vertical="center" wrapText="1"/>
    </xf>
    <xf numFmtId="0" fontId="59" fillId="0" borderId="5" xfId="141" applyFont="1" applyBorder="1" applyAlignment="1">
      <alignment horizontal="right" vertical="center" wrapText="1"/>
    </xf>
    <xf numFmtId="1" fontId="66" fillId="0" borderId="5" xfId="141" applyNumberFormat="1" applyFont="1" applyBorder="1" applyAlignment="1">
      <alignment horizontal="right" vertical="center" wrapText="1"/>
    </xf>
    <xf numFmtId="182" fontId="66" fillId="0" borderId="5" xfId="141" applyNumberFormat="1" applyFont="1" applyBorder="1" applyAlignment="1">
      <alignment horizontal="right" vertical="center" wrapText="1"/>
    </xf>
    <xf numFmtId="0" fontId="54" fillId="0" borderId="5" xfId="173" applyFont="1" applyBorder="1" applyAlignment="1">
      <alignment horizontal="right" vertical="center"/>
    </xf>
    <xf numFmtId="1" fontId="54" fillId="0" borderId="5" xfId="141" applyNumberFormat="1" applyFont="1" applyBorder="1" applyAlignment="1">
      <alignment horizontal="right" vertical="center" wrapText="1"/>
    </xf>
    <xf numFmtId="1" fontId="13" fillId="0" borderId="0" xfId="141" applyNumberFormat="1" applyFont="1"/>
    <xf numFmtId="0" fontId="54" fillId="0" borderId="5" xfId="176" applyFont="1" applyBorder="1" applyAlignment="1">
      <alignment horizontal="right" vertical="center"/>
    </xf>
    <xf numFmtId="1" fontId="54" fillId="0" borderId="5" xfId="176" applyNumberFormat="1" applyFont="1" applyBorder="1" applyAlignment="1">
      <alignment horizontal="right" vertical="center"/>
    </xf>
    <xf numFmtId="1" fontId="54" fillId="0" borderId="5" xfId="165" applyNumberFormat="1" applyFont="1" applyBorder="1" applyAlignment="1">
      <alignment horizontal="right" vertical="center" wrapText="1"/>
    </xf>
    <xf numFmtId="0" fontId="54" fillId="0" borderId="5" xfId="192" applyFont="1" applyBorder="1" applyAlignment="1">
      <alignment horizontal="right" vertical="center"/>
    </xf>
    <xf numFmtId="3" fontId="66" fillId="0" borderId="5" xfId="197" applyNumberFormat="1" applyFont="1" applyBorder="1" applyAlignment="1">
      <alignment horizontal="right" vertical="center"/>
    </xf>
    <xf numFmtId="0" fontId="54" fillId="0" borderId="5" xfId="193" applyFont="1" applyBorder="1" applyAlignment="1">
      <alignment horizontal="right" vertical="center"/>
    </xf>
    <xf numFmtId="3" fontId="54" fillId="0" borderId="5" xfId="193" applyNumberFormat="1" applyFont="1" applyBorder="1" applyAlignment="1">
      <alignment horizontal="right" vertical="center"/>
    </xf>
    <xf numFmtId="3" fontId="54" fillId="0" borderId="5" xfId="197" applyNumberFormat="1" applyFont="1" applyBorder="1" applyAlignment="1">
      <alignment horizontal="right" vertical="center"/>
    </xf>
    <xf numFmtId="3" fontId="54" fillId="0" borderId="5" xfId="186" applyNumberFormat="1" applyFont="1" applyBorder="1" applyAlignment="1">
      <alignment horizontal="right" vertical="center" wrapText="1"/>
    </xf>
    <xf numFmtId="172" fontId="66" fillId="0" borderId="5" xfId="141" applyNumberFormat="1" applyFont="1" applyBorder="1" applyAlignment="1">
      <alignment horizontal="right" vertical="center" wrapText="1"/>
    </xf>
    <xf numFmtId="3" fontId="66" fillId="0" borderId="5" xfId="141" applyNumberFormat="1" applyFont="1" applyBorder="1" applyAlignment="1">
      <alignment horizontal="right" vertical="center" wrapText="1"/>
    </xf>
    <xf numFmtId="2" fontId="54" fillId="0" borderId="5" xfId="141" applyNumberFormat="1" applyFont="1" applyBorder="1" applyAlignment="1">
      <alignment horizontal="left" vertical="center" wrapText="1"/>
    </xf>
    <xf numFmtId="0" fontId="54" fillId="0" borderId="5" xfId="197" applyFont="1" applyBorder="1" applyAlignment="1">
      <alignment horizontal="right" vertical="center"/>
    </xf>
    <xf numFmtId="3" fontId="54" fillId="0" borderId="5" xfId="190" applyNumberFormat="1" applyFont="1" applyBorder="1" applyAlignment="1">
      <alignment horizontal="right" vertical="center" wrapText="1"/>
    </xf>
    <xf numFmtId="182" fontId="66" fillId="0" borderId="5" xfId="198" applyNumberFormat="1" applyFont="1" applyBorder="1" applyAlignment="1">
      <alignment horizontal="right" vertical="center"/>
    </xf>
    <xf numFmtId="172" fontId="66" fillId="0" borderId="5" xfId="141" applyNumberFormat="1" applyFont="1" applyBorder="1" applyAlignment="1">
      <alignment horizontal="right" vertical="center"/>
    </xf>
    <xf numFmtId="2" fontId="66" fillId="0" borderId="5" xfId="141" applyNumberFormat="1" applyFont="1" applyBorder="1" applyAlignment="1">
      <alignment horizontal="left" vertical="center" wrapText="1"/>
    </xf>
    <xf numFmtId="2" fontId="66" fillId="0" borderId="5" xfId="141" applyNumberFormat="1" applyFont="1" applyBorder="1" applyAlignment="1">
      <alignment horizontal="right" vertical="center" wrapText="1"/>
    </xf>
    <xf numFmtId="4" fontId="59" fillId="0" borderId="5" xfId="141" applyNumberFormat="1" applyFont="1" applyBorder="1" applyAlignment="1">
      <alignment horizontal="right" vertical="center" wrapText="1"/>
    </xf>
    <xf numFmtId="0" fontId="54" fillId="0" borderId="5" xfId="155" applyFont="1" applyBorder="1" applyAlignment="1">
      <alignment horizontal="left" vertical="center" wrapText="1"/>
    </xf>
    <xf numFmtId="0" fontId="54" fillId="0" borderId="5" xfId="141" applyFont="1" applyBorder="1" applyAlignment="1">
      <alignment horizontal="right" vertical="center" wrapText="1"/>
    </xf>
    <xf numFmtId="0" fontId="54" fillId="0" borderId="5" xfId="199" applyFont="1" applyBorder="1" applyAlignment="1">
      <alignment horizontal="right" vertical="center"/>
    </xf>
    <xf numFmtId="0" fontId="54" fillId="0" borderId="5" xfId="200" applyFont="1" applyBorder="1" applyAlignment="1">
      <alignment horizontal="right" vertical="center"/>
    </xf>
    <xf numFmtId="0" fontId="54" fillId="0" borderId="5" xfId="204" applyFont="1" applyBorder="1" applyAlignment="1">
      <alignment horizontal="right" vertical="center"/>
    </xf>
    <xf numFmtId="3" fontId="54" fillId="0" borderId="5" xfId="205" applyNumberFormat="1" applyFont="1" applyBorder="1" applyAlignment="1">
      <alignment horizontal="right" vertical="center"/>
    </xf>
    <xf numFmtId="0" fontId="66" fillId="0" borderId="5" xfId="141" applyFont="1" applyBorder="1" applyAlignment="1">
      <alignment horizontal="right" vertical="center" wrapText="1"/>
    </xf>
    <xf numFmtId="9" fontId="54" fillId="0" borderId="5" xfId="141" applyNumberFormat="1" applyFont="1" applyBorder="1" applyAlignment="1">
      <alignment horizontal="left" vertical="center" wrapText="1"/>
    </xf>
    <xf numFmtId="3" fontId="54" fillId="0" borderId="5" xfId="206" applyNumberFormat="1" applyFont="1" applyBorder="1" applyAlignment="1">
      <alignment horizontal="right" vertical="center"/>
    </xf>
    <xf numFmtId="0" fontId="54" fillId="0" borderId="5" xfId="207" applyFont="1" applyBorder="1" applyAlignment="1">
      <alignment horizontal="right" vertical="center"/>
    </xf>
    <xf numFmtId="0" fontId="54" fillId="0" borderId="5" xfId="208" applyFont="1" applyBorder="1" applyAlignment="1">
      <alignment horizontal="right" vertical="center"/>
    </xf>
    <xf numFmtId="3" fontId="54" fillId="0" borderId="5" xfId="209" applyNumberFormat="1" applyFont="1" applyBorder="1" applyAlignment="1">
      <alignment horizontal="right" vertical="center"/>
    </xf>
    <xf numFmtId="182" fontId="66" fillId="0" borderId="5" xfId="209" applyNumberFormat="1" applyFont="1" applyBorder="1" applyAlignment="1">
      <alignment horizontal="right" vertical="center"/>
    </xf>
    <xf numFmtId="172" fontId="66" fillId="0" borderId="5" xfId="209" applyNumberFormat="1" applyFont="1" applyBorder="1" applyAlignment="1">
      <alignment horizontal="right" vertical="center"/>
    </xf>
    <xf numFmtId="0" fontId="66" fillId="0" borderId="5" xfId="209" applyFont="1" applyBorder="1" applyAlignment="1">
      <alignment horizontal="right" vertical="center"/>
    </xf>
    <xf numFmtId="183" fontId="54" fillId="0" borderId="5" xfId="141" applyNumberFormat="1" applyFont="1" applyBorder="1" applyAlignment="1">
      <alignment horizontal="right" vertical="center" wrapText="1"/>
    </xf>
    <xf numFmtId="0" fontId="54" fillId="0" borderId="5" xfId="211" applyFont="1" applyBorder="1" applyAlignment="1">
      <alignment horizontal="right" vertical="center"/>
    </xf>
    <xf numFmtId="0" fontId="54" fillId="0" borderId="5" xfId="220" applyFont="1" applyBorder="1" applyAlignment="1">
      <alignment horizontal="right" vertical="center"/>
    </xf>
    <xf numFmtId="49" fontId="59" fillId="0" borderId="5" xfId="141" applyNumberFormat="1" applyFont="1" applyBorder="1" applyAlignment="1">
      <alignment horizontal="left" vertical="center" wrapText="1"/>
    </xf>
    <xf numFmtId="3" fontId="54" fillId="0" borderId="5" xfId="224" applyNumberFormat="1" applyFont="1" applyBorder="1" applyAlignment="1">
      <alignment horizontal="right" vertical="center"/>
    </xf>
    <xf numFmtId="3" fontId="54" fillId="0" borderId="5" xfId="221" applyNumberFormat="1" applyFont="1" applyBorder="1" applyAlignment="1">
      <alignment horizontal="right" vertical="center"/>
    </xf>
    <xf numFmtId="3" fontId="66" fillId="0" borderId="5" xfId="224" applyNumberFormat="1" applyFont="1" applyBorder="1" applyAlignment="1">
      <alignment horizontal="right" vertical="center"/>
    </xf>
    <xf numFmtId="3" fontId="66" fillId="0" borderId="5" xfId="221" applyNumberFormat="1" applyFont="1" applyBorder="1" applyAlignment="1">
      <alignment horizontal="right" vertical="center"/>
    </xf>
    <xf numFmtId="0" fontId="54" fillId="0" borderId="5" xfId="223" applyFont="1" applyBorder="1" applyAlignment="1">
      <alignment horizontal="right" vertical="center"/>
    </xf>
    <xf numFmtId="0" fontId="70" fillId="0" borderId="5" xfId="141" applyFont="1" applyBorder="1" applyAlignment="1">
      <alignment horizontal="center" vertical="center"/>
    </xf>
    <xf numFmtId="0" fontId="70" fillId="0" borderId="5" xfId="242" applyFont="1" applyBorder="1" applyAlignment="1">
      <alignment horizontal="center" vertical="center" wrapText="1"/>
    </xf>
    <xf numFmtId="0" fontId="70" fillId="0" borderId="5" xfId="244" applyFont="1" applyBorder="1" applyAlignment="1">
      <alignment horizontal="center" vertical="center" wrapText="1"/>
    </xf>
    <xf numFmtId="0" fontId="56" fillId="0" borderId="5" xfId="141" applyFont="1" applyBorder="1" applyAlignment="1">
      <alignment horizontal="center" vertical="center" wrapText="1"/>
    </xf>
    <xf numFmtId="0" fontId="56" fillId="0" borderId="5" xfId="141" applyFont="1" applyBorder="1" applyAlignment="1">
      <alignment horizontal="center" vertical="center"/>
    </xf>
    <xf numFmtId="0" fontId="56" fillId="0" borderId="5" xfId="242" applyFont="1" applyBorder="1" applyAlignment="1">
      <alignment horizontal="center" vertical="center" wrapText="1"/>
    </xf>
    <xf numFmtId="0" fontId="56" fillId="0" borderId="5" xfId="244" applyFont="1" applyBorder="1" applyAlignment="1">
      <alignment horizontal="center" vertical="center" wrapText="1"/>
    </xf>
    <xf numFmtId="0" fontId="117" fillId="0" borderId="5" xfId="141" applyFont="1" applyBorder="1" applyAlignment="1">
      <alignment horizontal="center" vertical="center"/>
    </xf>
    <xf numFmtId="0" fontId="73" fillId="0" borderId="5" xfId="141" applyFont="1" applyBorder="1" applyAlignment="1">
      <alignment horizontal="left" vertical="center"/>
    </xf>
    <xf numFmtId="3" fontId="73" fillId="0" borderId="5" xfId="138" applyNumberFormat="1" applyFont="1" applyBorder="1" applyAlignment="1">
      <alignment horizontal="right" vertical="center" wrapText="1"/>
    </xf>
    <xf numFmtId="3" fontId="73" fillId="0" borderId="5" xfId="138" applyNumberFormat="1" applyFont="1" applyBorder="1" applyAlignment="1">
      <alignment horizontal="right" vertical="center"/>
    </xf>
    <xf numFmtId="172" fontId="56" fillId="0" borderId="5" xfId="141" applyNumberFormat="1" applyFont="1" applyBorder="1" applyAlignment="1">
      <alignment horizontal="right" vertical="center"/>
    </xf>
    <xf numFmtId="3" fontId="73" fillId="0" borderId="5" xfId="238" applyNumberFormat="1" applyFont="1" applyBorder="1" applyAlignment="1">
      <alignment horizontal="right" vertical="center" wrapText="1"/>
    </xf>
    <xf numFmtId="3" fontId="73" fillId="0" borderId="5" xfId="238" quotePrefix="1" applyNumberFormat="1" applyFont="1" applyBorder="1" applyAlignment="1">
      <alignment horizontal="right" vertical="center" wrapText="1"/>
    </xf>
    <xf numFmtId="0" fontId="73" fillId="0" borderId="5" xfId="138" applyFont="1" applyBorder="1" applyAlignment="1">
      <alignment horizontal="right" vertical="center" wrapText="1"/>
    </xf>
    <xf numFmtId="3" fontId="70" fillId="0" borderId="5" xfId="141" applyNumberFormat="1" applyFont="1" applyBorder="1" applyAlignment="1">
      <alignment vertical="center"/>
    </xf>
    <xf numFmtId="0" fontId="73" fillId="0" borderId="5" xfId="141" applyFont="1" applyBorder="1" applyAlignment="1">
      <alignment horizontal="right" vertical="center"/>
    </xf>
    <xf numFmtId="0" fontId="68" fillId="0" borderId="5" xfId="141" applyFont="1" applyBorder="1" applyAlignment="1">
      <alignment horizontal="center" vertical="center"/>
    </xf>
    <xf numFmtId="0" fontId="74" fillId="0" borderId="5" xfId="141" applyFont="1" applyBorder="1" applyAlignment="1">
      <alignment horizontal="left" vertical="center"/>
    </xf>
    <xf numFmtId="4" fontId="74" fillId="0" borderId="5" xfId="141" applyNumberFormat="1" applyFont="1" applyBorder="1" applyAlignment="1">
      <alignment horizontal="right" vertical="center"/>
    </xf>
    <xf numFmtId="172" fontId="68" fillId="0" borderId="5" xfId="141" applyNumberFormat="1" applyFont="1" applyBorder="1" applyAlignment="1">
      <alignment horizontal="right" vertical="center"/>
    </xf>
    <xf numFmtId="0" fontId="73" fillId="0" borderId="5" xfId="141" applyFont="1" applyBorder="1" applyAlignment="1">
      <alignment horizontal="left" vertical="center" wrapText="1"/>
    </xf>
    <xf numFmtId="2" fontId="74" fillId="0" borderId="5" xfId="141" applyNumberFormat="1" applyFont="1" applyBorder="1" applyAlignment="1">
      <alignment horizontal="left" vertical="center" wrapText="1"/>
    </xf>
    <xf numFmtId="172" fontId="74" fillId="0" borderId="5" xfId="141" applyNumberFormat="1" applyFont="1" applyBorder="1" applyAlignment="1">
      <alignment horizontal="right" vertical="center"/>
    </xf>
    <xf numFmtId="182" fontId="74" fillId="0" borderId="5" xfId="141" applyNumberFormat="1" applyFont="1" applyBorder="1" applyAlignment="1">
      <alignment horizontal="right" vertical="center"/>
    </xf>
    <xf numFmtId="2" fontId="73" fillId="0" borderId="5" xfId="141" applyNumberFormat="1" applyFont="1" applyBorder="1" applyAlignment="1">
      <alignment horizontal="left" vertical="center" wrapText="1"/>
    </xf>
    <xf numFmtId="0" fontId="75" fillId="0" borderId="5" xfId="141" applyFont="1" applyBorder="1" applyAlignment="1">
      <alignment horizontal="right" vertical="center"/>
    </xf>
    <xf numFmtId="0" fontId="74" fillId="0" borderId="5" xfId="141" applyFont="1" applyBorder="1" applyAlignment="1">
      <alignment horizontal="left" vertical="center" wrapText="1"/>
    </xf>
    <xf numFmtId="0" fontId="68" fillId="0" borderId="5" xfId="141" applyFont="1" applyBorder="1" applyAlignment="1">
      <alignment vertical="center"/>
    </xf>
    <xf numFmtId="3" fontId="119" fillId="0" borderId="5" xfId="141" applyNumberFormat="1" applyFont="1" applyBorder="1" applyAlignment="1">
      <alignment horizontal="right" vertical="center"/>
    </xf>
    <xf numFmtId="2" fontId="74" fillId="0" borderId="5" xfId="141" applyNumberFormat="1" applyFont="1" applyBorder="1" applyAlignment="1">
      <alignment vertical="center"/>
    </xf>
    <xf numFmtId="0" fontId="73" fillId="0" borderId="5" xfId="141" quotePrefix="1" applyFont="1" applyBorder="1" applyAlignment="1">
      <alignment horizontal="right" vertical="center"/>
    </xf>
    <xf numFmtId="4" fontId="73" fillId="0" borderId="5" xfId="141" applyNumberFormat="1" applyFont="1" applyBorder="1" applyAlignment="1">
      <alignment horizontal="right" vertical="center"/>
    </xf>
    <xf numFmtId="214" fontId="73" fillId="0" borderId="5" xfId="141" applyNumberFormat="1" applyFont="1" applyBorder="1" applyAlignment="1">
      <alignment horizontal="right" vertical="center"/>
    </xf>
    <xf numFmtId="2" fontId="75" fillId="0" borderId="5" xfId="141" applyNumberFormat="1" applyFont="1" applyBorder="1" applyAlignment="1">
      <alignment horizontal="left" vertical="center" wrapText="1"/>
    </xf>
    <xf numFmtId="1" fontId="73" fillId="0" borderId="5" xfId="141" applyNumberFormat="1" applyFont="1" applyBorder="1" applyAlignment="1">
      <alignment horizontal="right" vertical="center"/>
    </xf>
    <xf numFmtId="2" fontId="73" fillId="0" borderId="5" xfId="141" applyNumberFormat="1" applyFont="1" applyBorder="1" applyAlignment="1">
      <alignment horizontal="right" vertical="center"/>
    </xf>
    <xf numFmtId="1" fontId="74" fillId="0" borderId="5" xfId="141" applyNumberFormat="1" applyFont="1" applyBorder="1" applyAlignment="1">
      <alignment horizontal="right" vertical="center"/>
    </xf>
    <xf numFmtId="2" fontId="74" fillId="0" borderId="5" xfId="141" applyNumberFormat="1" applyFont="1" applyBorder="1" applyAlignment="1">
      <alignment horizontal="right" vertical="center"/>
    </xf>
    <xf numFmtId="0" fontId="73" fillId="0" borderId="5" xfId="141" applyFont="1" applyBorder="1" applyAlignment="1">
      <alignment vertical="center"/>
    </xf>
    <xf numFmtId="49" fontId="73" fillId="0" borderId="5" xfId="141" applyNumberFormat="1" applyFont="1" applyBorder="1" applyAlignment="1">
      <alignment horizontal="right" vertical="center"/>
    </xf>
    <xf numFmtId="177" fontId="74" fillId="0" borderId="5" xfId="141" applyNumberFormat="1" applyFont="1" applyBorder="1" applyAlignment="1">
      <alignment horizontal="right" vertical="center" wrapText="1"/>
    </xf>
    <xf numFmtId="177" fontId="74" fillId="0" borderId="5" xfId="141" applyNumberFormat="1" applyFont="1" applyBorder="1" applyAlignment="1">
      <alignment horizontal="right" vertical="center"/>
    </xf>
    <xf numFmtId="4" fontId="56" fillId="0" borderId="5" xfId="141" applyNumberFormat="1" applyFont="1" applyBorder="1" applyAlignment="1">
      <alignment horizontal="right" vertical="center"/>
    </xf>
    <xf numFmtId="4" fontId="56" fillId="0" borderId="5" xfId="141" applyNumberFormat="1" applyFont="1" applyBorder="1" applyAlignment="1">
      <alignment horizontal="center" vertical="center"/>
    </xf>
    <xf numFmtId="2" fontId="56" fillId="0" borderId="5" xfId="244" applyNumberFormat="1" applyFont="1" applyBorder="1" applyAlignment="1">
      <alignment horizontal="right" vertical="center" wrapText="1"/>
    </xf>
    <xf numFmtId="4" fontId="56" fillId="0" borderId="5" xfId="244" applyNumberFormat="1" applyFont="1" applyBorder="1" applyAlignment="1">
      <alignment horizontal="right" vertical="center" wrapText="1"/>
    </xf>
    <xf numFmtId="4" fontId="68" fillId="0" borderId="5" xfId="141" applyNumberFormat="1" applyFont="1" applyBorder="1" applyAlignment="1">
      <alignment horizontal="center" vertical="center"/>
    </xf>
    <xf numFmtId="172" fontId="117" fillId="0" borderId="5" xfId="141" applyNumberFormat="1" applyFont="1" applyBorder="1" applyAlignment="1">
      <alignment horizontal="right" vertical="center"/>
    </xf>
    <xf numFmtId="172" fontId="70" fillId="0" borderId="5" xfId="141" applyNumberFormat="1" applyFont="1" applyBorder="1" applyAlignment="1">
      <alignment horizontal="right" vertical="center"/>
    </xf>
    <xf numFmtId="2" fontId="74" fillId="0" borderId="5" xfId="218" applyNumberFormat="1" applyFont="1" applyBorder="1" applyAlignment="1">
      <alignment horizontal="right" vertical="center" wrapText="1"/>
    </xf>
    <xf numFmtId="4" fontId="68" fillId="0" borderId="5" xfId="244" applyNumberFormat="1" applyFont="1" applyBorder="1" applyAlignment="1">
      <alignment horizontal="right" vertical="center" wrapText="1"/>
    </xf>
    <xf numFmtId="3" fontId="75" fillId="0" borderId="5" xfId="138" applyNumberFormat="1" applyFont="1" applyBorder="1" applyAlignment="1">
      <alignment horizontal="right" vertical="center" wrapText="1"/>
    </xf>
    <xf numFmtId="4" fontId="70" fillId="0" borderId="5" xfId="141" applyNumberFormat="1" applyFont="1" applyBorder="1" applyAlignment="1">
      <alignment horizontal="center" vertical="center"/>
    </xf>
    <xf numFmtId="215" fontId="74" fillId="0" borderId="5" xfId="138" applyNumberFormat="1" applyFont="1" applyBorder="1" applyAlignment="1">
      <alignment horizontal="right" vertical="center" wrapText="1"/>
    </xf>
    <xf numFmtId="216" fontId="74" fillId="0" borderId="5" xfId="138" applyNumberFormat="1" applyFont="1" applyBorder="1" applyAlignment="1">
      <alignment horizontal="right" vertical="center" wrapText="1"/>
    </xf>
    <xf numFmtId="217" fontId="74" fillId="0" borderId="5" xfId="138" applyNumberFormat="1" applyFont="1" applyBorder="1" applyAlignment="1">
      <alignment horizontal="right" vertical="center" wrapText="1"/>
    </xf>
    <xf numFmtId="3" fontId="75" fillId="0" borderId="5" xfId="154" applyNumberFormat="1" applyFont="1" applyBorder="1" applyAlignment="1">
      <alignment horizontal="right" vertical="center"/>
    </xf>
    <xf numFmtId="218" fontId="75" fillId="0" borderId="5" xfId="138" applyNumberFormat="1" applyFont="1" applyBorder="1" applyAlignment="1">
      <alignment vertical="center" wrapText="1"/>
    </xf>
    <xf numFmtId="218" fontId="75" fillId="0" borderId="5" xfId="154" applyNumberFormat="1" applyFont="1" applyBorder="1" applyAlignment="1">
      <alignment horizontal="right" vertical="center"/>
    </xf>
    <xf numFmtId="4" fontId="74" fillId="0" borderId="5" xfId="138" applyNumberFormat="1" applyFont="1" applyBorder="1" applyAlignment="1">
      <alignment horizontal="right" vertical="center" wrapText="1"/>
    </xf>
    <xf numFmtId="4" fontId="73" fillId="0" borderId="5" xfId="138" applyNumberFormat="1" applyFont="1" applyBorder="1" applyAlignment="1">
      <alignment horizontal="right" vertical="center" wrapText="1"/>
    </xf>
    <xf numFmtId="3" fontId="75" fillId="0" borderId="5" xfId="138" applyNumberFormat="1" applyFont="1" applyBorder="1" applyAlignment="1">
      <alignment vertical="center" wrapText="1"/>
    </xf>
    <xf numFmtId="4" fontId="74" fillId="0" borderId="5" xfId="138" applyNumberFormat="1" applyFont="1" applyBorder="1" applyAlignment="1">
      <alignment vertical="center" wrapText="1"/>
    </xf>
    <xf numFmtId="4" fontId="68" fillId="0" borderId="5" xfId="141" applyNumberFormat="1" applyFont="1" applyBorder="1" applyAlignment="1">
      <alignment horizontal="right" vertical="center"/>
    </xf>
    <xf numFmtId="183" fontId="74" fillId="0" borderId="5" xfId="138" applyNumberFormat="1" applyFont="1" applyBorder="1" applyAlignment="1">
      <alignment horizontal="right" vertical="center" wrapText="1"/>
    </xf>
    <xf numFmtId="0" fontId="54" fillId="0" borderId="0" xfId="218" applyFont="1"/>
    <xf numFmtId="0" fontId="29" fillId="0" borderId="0" xfId="218" applyFont="1"/>
    <xf numFmtId="0" fontId="5" fillId="0" borderId="14" xfId="218" applyFont="1" applyBorder="1" applyAlignment="1">
      <alignment horizontal="justify" vertical="center" wrapText="1"/>
    </xf>
    <xf numFmtId="0" fontId="59" fillId="0" borderId="14" xfId="218" applyFont="1" applyBorder="1" applyAlignment="1">
      <alignment horizontal="center" vertical="center" wrapText="1"/>
    </xf>
    <xf numFmtId="0" fontId="13" fillId="0" borderId="8" xfId="218" applyFont="1" applyBorder="1" applyAlignment="1">
      <alignment horizontal="center" vertical="center" wrapText="1"/>
    </xf>
    <xf numFmtId="0" fontId="5" fillId="0" borderId="8" xfId="218" applyFont="1" applyBorder="1" applyAlignment="1">
      <alignment horizontal="justify" vertical="center" wrapText="1"/>
    </xf>
    <xf numFmtId="0" fontId="59" fillId="0" borderId="5" xfId="242" applyFont="1" applyBorder="1" applyAlignment="1">
      <alignment horizontal="center" vertical="center" wrapText="1"/>
    </xf>
    <xf numFmtId="0" fontId="59" fillId="0" borderId="19" xfId="242" applyFont="1" applyBorder="1" applyAlignment="1">
      <alignment horizontal="center" vertical="center" wrapText="1"/>
    </xf>
    <xf numFmtId="49" fontId="59" fillId="0" borderId="19" xfId="242" applyNumberFormat="1" applyFont="1" applyBorder="1" applyAlignment="1">
      <alignment vertical="center" wrapText="1"/>
    </xf>
    <xf numFmtId="175" fontId="12" fillId="0" borderId="5" xfId="141" applyNumberFormat="1" applyFont="1" applyBorder="1" applyAlignment="1">
      <alignment horizontal="right" vertical="center" wrapText="1"/>
    </xf>
    <xf numFmtId="177" fontId="54" fillId="0" borderId="0" xfId="141" applyNumberFormat="1" applyFont="1" applyAlignment="1">
      <alignment vertical="center"/>
    </xf>
    <xf numFmtId="0" fontId="54" fillId="0" borderId="19" xfId="242" applyFont="1" applyBorder="1" applyAlignment="1">
      <alignment horizontal="center" vertical="center" wrapText="1"/>
    </xf>
    <xf numFmtId="0" fontId="54" fillId="0" borderId="5" xfId="242" applyFont="1" applyBorder="1" applyAlignment="1">
      <alignment horizontal="right" vertical="center" wrapText="1"/>
    </xf>
    <xf numFmtId="0" fontId="54" fillId="0" borderId="0" xfId="242" applyFont="1" applyAlignment="1">
      <alignment horizontal="right" vertical="center" wrapText="1"/>
    </xf>
    <xf numFmtId="212" fontId="54" fillId="0" borderId="19" xfId="242" applyNumberFormat="1" applyFont="1" applyBorder="1" applyAlignment="1">
      <alignment horizontal="right" vertical="center" wrapText="1"/>
    </xf>
    <xf numFmtId="0" fontId="54" fillId="0" borderId="19" xfId="242" applyFont="1" applyBorder="1" applyAlignment="1">
      <alignment horizontal="right" vertical="center" wrapText="1"/>
    </xf>
    <xf numFmtId="213" fontId="12" fillId="0" borderId="19" xfId="141" applyNumberFormat="1" applyFont="1" applyBorder="1" applyAlignment="1">
      <alignment horizontal="right" vertical="center" wrapText="1"/>
    </xf>
    <xf numFmtId="0" fontId="54" fillId="0" borderId="20" xfId="242" applyFont="1" applyBorder="1" applyAlignment="1">
      <alignment horizontal="center" vertical="center" wrapText="1"/>
    </xf>
    <xf numFmtId="49" fontId="54" fillId="0" borderId="21" xfId="242" applyNumberFormat="1" applyFont="1" applyBorder="1" applyAlignment="1">
      <alignment vertical="center" wrapText="1"/>
    </xf>
    <xf numFmtId="175" fontId="13" fillId="0" borderId="5" xfId="141" applyNumberFormat="1" applyFont="1" applyBorder="1" applyAlignment="1">
      <alignment horizontal="right" vertical="center" wrapText="1"/>
    </xf>
    <xf numFmtId="0" fontId="54" fillId="0" borderId="22" xfId="242" applyFont="1" applyBorder="1" applyAlignment="1">
      <alignment horizontal="center" vertical="center" wrapText="1"/>
    </xf>
    <xf numFmtId="0" fontId="54" fillId="0" borderId="23" xfId="242" applyFont="1" applyBorder="1" applyAlignment="1">
      <alignment horizontal="center" vertical="center" wrapText="1"/>
    </xf>
    <xf numFmtId="0" fontId="59" fillId="0" borderId="23" xfId="242" applyFont="1" applyBorder="1" applyAlignment="1">
      <alignment horizontal="center" vertical="center" wrapText="1"/>
    </xf>
    <xf numFmtId="49" fontId="54" fillId="0" borderId="19" xfId="242" applyNumberFormat="1" applyFont="1" applyBorder="1" applyAlignment="1">
      <alignment vertical="center" wrapText="1"/>
    </xf>
    <xf numFmtId="0" fontId="59" fillId="0" borderId="20" xfId="242" applyFont="1" applyBorder="1" applyAlignment="1">
      <alignment horizontal="center" vertical="center" wrapText="1"/>
    </xf>
    <xf numFmtId="2" fontId="13" fillId="0" borderId="5" xfId="141" applyNumberFormat="1" applyFont="1" applyBorder="1" applyAlignment="1">
      <alignment horizontal="right" vertical="center" wrapText="1"/>
    </xf>
    <xf numFmtId="182" fontId="54" fillId="0" borderId="5" xfId="242" applyNumberFormat="1" applyFont="1" applyBorder="1" applyAlignment="1">
      <alignment horizontal="right" vertical="center" wrapText="1"/>
    </xf>
    <xf numFmtId="2" fontId="54" fillId="0" borderId="5" xfId="242" applyNumberFormat="1" applyFont="1" applyBorder="1" applyAlignment="1">
      <alignment horizontal="right" vertical="center" wrapText="1"/>
    </xf>
    <xf numFmtId="212" fontId="54" fillId="0" borderId="0" xfId="242" applyNumberFormat="1" applyFont="1" applyAlignment="1">
      <alignment horizontal="right" vertical="center" wrapText="1"/>
    </xf>
    <xf numFmtId="212" fontId="59" fillId="0" borderId="29" xfId="242" applyNumberFormat="1" applyFont="1" applyBorder="1" applyAlignment="1">
      <alignment horizontal="right" vertical="center" wrapText="1"/>
    </xf>
    <xf numFmtId="212" fontId="59" fillId="0" borderId="5" xfId="242" applyNumberFormat="1" applyFont="1" applyBorder="1" applyAlignment="1">
      <alignment horizontal="right" vertical="center" wrapText="1"/>
    </xf>
    <xf numFmtId="182" fontId="12" fillId="0" borderId="5" xfId="141" applyNumberFormat="1" applyFont="1" applyBorder="1" applyAlignment="1">
      <alignment horizontal="right" vertical="center" wrapText="1"/>
    </xf>
    <xf numFmtId="182" fontId="13" fillId="0" borderId="5" xfId="141" applyNumberFormat="1" applyFont="1" applyBorder="1" applyAlignment="1">
      <alignment horizontal="right" vertical="center" wrapText="1"/>
    </xf>
    <xf numFmtId="182" fontId="59" fillId="0" borderId="25" xfId="242" applyNumberFormat="1" applyFont="1" applyBorder="1" applyAlignment="1">
      <alignment horizontal="right" vertical="center" wrapText="1"/>
    </xf>
    <xf numFmtId="182" fontId="59" fillId="0" borderId="0" xfId="141" applyNumberFormat="1" applyFont="1" applyAlignment="1">
      <alignment vertical="center"/>
    </xf>
    <xf numFmtId="0" fontId="59" fillId="0" borderId="19" xfId="141" applyFont="1" applyBorder="1" applyAlignment="1">
      <alignment horizontal="center" vertical="center" wrapText="1"/>
    </xf>
    <xf numFmtId="0" fontId="59" fillId="0" borderId="19" xfId="141" applyFont="1" applyBorder="1" applyAlignment="1">
      <alignment vertical="center" wrapText="1"/>
    </xf>
    <xf numFmtId="0" fontId="54" fillId="0" borderId="19" xfId="141" applyFont="1" applyBorder="1" applyAlignment="1">
      <alignment horizontal="center" vertical="center" wrapText="1"/>
    </xf>
    <xf numFmtId="0" fontId="54" fillId="0" borderId="21" xfId="141" applyFont="1" applyBorder="1" applyAlignment="1">
      <alignment horizontal="right" vertical="center" wrapText="1"/>
    </xf>
    <xf numFmtId="213" fontId="54" fillId="0" borderId="19" xfId="141" applyNumberFormat="1" applyFont="1" applyBorder="1" applyAlignment="1">
      <alignment horizontal="right" vertical="center" wrapText="1"/>
    </xf>
    <xf numFmtId="184" fontId="54" fillId="0" borderId="5" xfId="242" applyNumberFormat="1" applyFont="1" applyBorder="1" applyAlignment="1">
      <alignment horizontal="right" vertical="center" wrapText="1"/>
    </xf>
    <xf numFmtId="219" fontId="54" fillId="0" borderId="5" xfId="141" applyNumberFormat="1" applyFont="1" applyBorder="1" applyAlignment="1">
      <alignment horizontal="right" vertical="center" wrapText="1"/>
    </xf>
    <xf numFmtId="43" fontId="54" fillId="0" borderId="5" xfId="141" applyNumberFormat="1" applyFont="1" applyBorder="1" applyAlignment="1">
      <alignment horizontal="right" vertical="center" wrapText="1"/>
    </xf>
    <xf numFmtId="184" fontId="54" fillId="0" borderId="5" xfId="0" applyNumberFormat="1" applyFont="1" applyBorder="1" applyAlignment="1">
      <alignment vertical="center"/>
    </xf>
    <xf numFmtId="2" fontId="12" fillId="0" borderId="5" xfId="141" applyNumberFormat="1" applyFont="1" applyBorder="1" applyAlignment="1">
      <alignment horizontal="right" vertical="center" wrapText="1"/>
    </xf>
    <xf numFmtId="182" fontId="54" fillId="0" borderId="30" xfId="242" applyNumberFormat="1" applyFont="1" applyBorder="1" applyAlignment="1">
      <alignment horizontal="right" vertical="center" wrapText="1"/>
    </xf>
    <xf numFmtId="0" fontId="54" fillId="0" borderId="25" xfId="0" applyFont="1" applyBorder="1" applyAlignment="1">
      <alignment horizontal="right" vertical="center" wrapText="1"/>
    </xf>
    <xf numFmtId="182" fontId="54" fillId="0" borderId="19" xfId="242" applyNumberFormat="1" applyFont="1" applyBorder="1" applyAlignment="1">
      <alignment horizontal="right" vertical="center" wrapText="1"/>
    </xf>
    <xf numFmtId="182" fontId="54" fillId="0" borderId="21" xfId="141" applyNumberFormat="1" applyFont="1" applyBorder="1" applyAlignment="1">
      <alignment horizontal="right" vertical="center" wrapText="1"/>
    </xf>
    <xf numFmtId="182" fontId="54" fillId="0" borderId="19" xfId="141" applyNumberFormat="1" applyFont="1" applyBorder="1" applyAlignment="1">
      <alignment horizontal="right" vertical="center" wrapText="1"/>
    </xf>
    <xf numFmtId="2" fontId="54" fillId="0" borderId="19" xfId="242" applyNumberFormat="1" applyFont="1" applyBorder="1" applyAlignment="1">
      <alignment horizontal="right" vertical="center" wrapText="1"/>
    </xf>
    <xf numFmtId="2" fontId="54" fillId="0" borderId="21" xfId="141" applyNumberFormat="1" applyFont="1" applyBorder="1" applyAlignment="1">
      <alignment horizontal="right" vertical="center" wrapText="1"/>
    </xf>
    <xf numFmtId="2" fontId="54" fillId="0" borderId="19" xfId="141" applyNumberFormat="1" applyFont="1" applyBorder="1" applyAlignment="1">
      <alignment horizontal="right" vertical="center" wrapText="1"/>
    </xf>
    <xf numFmtId="184" fontId="54" fillId="0" borderId="19" xfId="141" applyNumberFormat="1" applyFont="1" applyBorder="1" applyAlignment="1">
      <alignment horizontal="right" vertical="center" wrapText="1"/>
    </xf>
    <xf numFmtId="175" fontId="54" fillId="0" borderId="0" xfId="141" applyNumberFormat="1" applyFont="1" applyAlignment="1">
      <alignment vertical="center"/>
    </xf>
    <xf numFmtId="0" fontId="78" fillId="0" borderId="23" xfId="242" applyFont="1" applyBorder="1" applyAlignment="1">
      <alignment horizontal="center" vertical="center" wrapText="1"/>
    </xf>
    <xf numFmtId="49" fontId="54" fillId="0" borderId="19" xfId="243" applyNumberFormat="1" applyFont="1" applyBorder="1" applyAlignment="1">
      <alignment vertical="center" wrapText="1"/>
    </xf>
    <xf numFmtId="3" fontId="54" fillId="0" borderId="19" xfId="242" applyNumberFormat="1" applyFont="1" applyBorder="1" applyAlignment="1">
      <alignment horizontal="right" vertical="center" wrapText="1"/>
    </xf>
    <xf numFmtId="0" fontId="59" fillId="0" borderId="19" xfId="242" applyFont="1" applyBorder="1" applyAlignment="1">
      <alignment horizontal="right" vertical="center" wrapText="1"/>
    </xf>
    <xf numFmtId="1" fontId="59" fillId="0" borderId="19" xfId="242" applyNumberFormat="1" applyFont="1" applyBorder="1" applyAlignment="1">
      <alignment horizontal="right" vertical="center" wrapText="1"/>
    </xf>
    <xf numFmtId="1" fontId="59" fillId="0" borderId="19" xfId="141" applyNumberFormat="1" applyFont="1" applyBorder="1" applyAlignment="1">
      <alignment horizontal="right" vertical="center" wrapText="1"/>
    </xf>
    <xf numFmtId="3" fontId="59" fillId="0" borderId="19" xfId="141" applyNumberFormat="1" applyFont="1" applyBorder="1" applyAlignment="1">
      <alignment horizontal="right" vertical="center" wrapText="1"/>
    </xf>
    <xf numFmtId="3" fontId="54" fillId="0" borderId="19" xfId="141" applyNumberFormat="1" applyFont="1" applyBorder="1" applyAlignment="1">
      <alignment horizontal="right" vertical="center" wrapText="1"/>
    </xf>
    <xf numFmtId="49" fontId="59" fillId="0" borderId="20" xfId="242" applyNumberFormat="1" applyFont="1" applyBorder="1" applyAlignment="1">
      <alignment vertical="center" wrapText="1"/>
    </xf>
    <xf numFmtId="0" fontId="59" fillId="0" borderId="19" xfId="141" applyFont="1" applyBorder="1" applyAlignment="1">
      <alignment horizontal="right" vertical="center" wrapText="1"/>
    </xf>
    <xf numFmtId="0" fontId="54" fillId="0" borderId="19" xfId="141" applyFont="1" applyBorder="1" applyAlignment="1">
      <alignment vertical="center" wrapText="1"/>
    </xf>
    <xf numFmtId="1" fontId="54" fillId="0" borderId="5" xfId="242" applyNumberFormat="1" applyFont="1" applyBorder="1" applyAlignment="1">
      <alignment horizontal="right" vertical="center" wrapText="1"/>
    </xf>
    <xf numFmtId="0" fontId="54" fillId="0" borderId="0" xfId="141" applyFont="1" applyAlignment="1">
      <alignment horizontal="left" vertical="center"/>
    </xf>
    <xf numFmtId="49" fontId="59" fillId="0" borderId="23" xfId="242" applyNumberFormat="1" applyFont="1" applyBorder="1" applyAlignment="1">
      <alignment vertical="center" wrapText="1"/>
    </xf>
    <xf numFmtId="1" fontId="54" fillId="0" borderId="0" xfId="141" applyNumberFormat="1" applyFont="1" applyAlignment="1">
      <alignment vertical="center"/>
    </xf>
    <xf numFmtId="0" fontId="54" fillId="0" borderId="23" xfId="243" applyFont="1" applyBorder="1" applyAlignment="1">
      <alignment horizontal="center" vertical="center" wrapText="1"/>
    </xf>
    <xf numFmtId="0" fontId="54" fillId="0" borderId="19" xfId="243" applyFont="1" applyBorder="1" applyAlignment="1">
      <alignment horizontal="center" vertical="center" wrapText="1"/>
    </xf>
    <xf numFmtId="0" fontId="54" fillId="0" borderId="5" xfId="243" applyFont="1" applyBorder="1" applyAlignment="1">
      <alignment horizontal="right" vertical="center" wrapText="1"/>
    </xf>
    <xf numFmtId="0" fontId="54" fillId="0" borderId="21" xfId="242" applyFont="1" applyBorder="1" applyAlignment="1">
      <alignment horizontal="right" vertical="center" wrapText="1"/>
    </xf>
    <xf numFmtId="1" fontId="54" fillId="0" borderId="19" xfId="141" applyNumberFormat="1" applyFont="1" applyBorder="1" applyAlignment="1">
      <alignment horizontal="right" vertical="center" wrapText="1"/>
    </xf>
    <xf numFmtId="0" fontId="54" fillId="0" borderId="22" xfId="243" applyFont="1" applyBorder="1" applyAlignment="1">
      <alignment horizontal="center" vertical="center" wrapText="1"/>
    </xf>
    <xf numFmtId="177" fontId="54" fillId="0" borderId="5" xfId="242" applyNumberFormat="1" applyFont="1" applyBorder="1" applyAlignment="1">
      <alignment horizontal="right" vertical="center" wrapText="1"/>
    </xf>
    <xf numFmtId="1" fontId="59" fillId="0" borderId="0" xfId="141" applyNumberFormat="1" applyFont="1" applyAlignment="1">
      <alignment vertical="center"/>
    </xf>
    <xf numFmtId="0" fontId="59" fillId="0" borderId="19" xfId="141" applyFont="1" applyBorder="1" applyAlignment="1">
      <alignment horizontal="center" vertical="center"/>
    </xf>
    <xf numFmtId="0" fontId="59" fillId="0" borderId="19" xfId="141" applyFont="1" applyBorder="1" applyAlignment="1">
      <alignment vertical="center"/>
    </xf>
    <xf numFmtId="49" fontId="59" fillId="0" borderId="19" xfId="242" applyNumberFormat="1" applyFont="1" applyBorder="1" applyAlignment="1">
      <alignment horizontal="center" vertical="center" wrapText="1"/>
    </xf>
    <xf numFmtId="0" fontId="59" fillId="0" borderId="19" xfId="244" applyFont="1" applyBorder="1" applyAlignment="1">
      <alignment horizontal="left" vertical="center" wrapText="1"/>
    </xf>
    <xf numFmtId="0" fontId="54" fillId="0" borderId="19" xfId="141" applyFont="1" applyBorder="1" applyAlignment="1">
      <alignment vertical="center"/>
    </xf>
    <xf numFmtId="49" fontId="54" fillId="0" borderId="19" xfId="242" applyNumberFormat="1" applyFont="1" applyBorder="1" applyAlignment="1">
      <alignment horizontal="right" vertical="center" wrapText="1"/>
    </xf>
    <xf numFmtId="49" fontId="59" fillId="0" borderId="19" xfId="242" applyNumberFormat="1" applyFont="1" applyBorder="1" applyAlignment="1">
      <alignment horizontal="right" vertical="center" wrapText="1"/>
    </xf>
    <xf numFmtId="1" fontId="59" fillId="0" borderId="5" xfId="242" applyNumberFormat="1" applyFont="1" applyBorder="1" applyAlignment="1">
      <alignment horizontal="right" vertical="center" wrapText="1"/>
    </xf>
    <xf numFmtId="49" fontId="59" fillId="0" borderId="21" xfId="242" applyNumberFormat="1" applyFont="1" applyBorder="1" applyAlignment="1">
      <alignment vertical="center" wrapText="1"/>
    </xf>
    <xf numFmtId="3" fontId="59" fillId="0" borderId="19" xfId="242" applyNumberFormat="1" applyFont="1" applyBorder="1" applyAlignment="1">
      <alignment horizontal="right" vertical="center" wrapText="1"/>
    </xf>
    <xf numFmtId="2" fontId="13" fillId="0" borderId="19" xfId="141" applyNumberFormat="1" applyFont="1" applyBorder="1" applyAlignment="1">
      <alignment horizontal="right" vertical="center" wrapText="1"/>
    </xf>
    <xf numFmtId="0" fontId="55" fillId="0" borderId="5" xfId="141" applyFont="1" applyBorder="1" applyAlignment="1">
      <alignment horizontal="center" vertical="center"/>
    </xf>
    <xf numFmtId="4" fontId="55" fillId="0" borderId="5" xfId="141" applyNumberFormat="1" applyFont="1" applyBorder="1" applyAlignment="1">
      <alignment horizontal="center" vertical="center"/>
    </xf>
    <xf numFmtId="4" fontId="66" fillId="0" borderId="5" xfId="141" applyNumberFormat="1" applyFont="1" applyBorder="1" applyAlignment="1">
      <alignment horizontal="right" vertical="center"/>
    </xf>
    <xf numFmtId="4" fontId="55" fillId="0" borderId="5" xfId="244" applyNumberFormat="1" applyFont="1" applyBorder="1" applyAlignment="1">
      <alignment horizontal="right" vertical="center" wrapText="1"/>
    </xf>
    <xf numFmtId="188" fontId="55" fillId="0" borderId="5" xfId="48" applyNumberFormat="1" applyFont="1" applyFill="1" applyBorder="1" applyAlignment="1">
      <alignment vertical="center"/>
    </xf>
    <xf numFmtId="0" fontId="54" fillId="0" borderId="24" xfId="201" applyFont="1" applyBorder="1" applyAlignment="1">
      <alignment vertical="center" wrapText="1"/>
    </xf>
    <xf numFmtId="0" fontId="13" fillId="0" borderId="25" xfId="201" applyFont="1" applyBorder="1" applyAlignment="1">
      <alignment vertical="center" wrapText="1"/>
    </xf>
    <xf numFmtId="0" fontId="62" fillId="0" borderId="0" xfId="201" applyFont="1" applyAlignment="1">
      <alignment vertical="center" wrapText="1"/>
    </xf>
    <xf numFmtId="43" fontId="65" fillId="0" borderId="0" xfId="201" applyNumberFormat="1" applyFont="1" applyAlignment="1">
      <alignment vertical="center"/>
    </xf>
    <xf numFmtId="4" fontId="59" fillId="0" borderId="0" xfId="201" applyNumberFormat="1" applyFont="1" applyAlignment="1">
      <alignment vertical="center"/>
    </xf>
    <xf numFmtId="182" fontId="62" fillId="0" borderId="0" xfId="201" applyNumberFormat="1" applyFont="1" applyAlignment="1">
      <alignment vertical="center"/>
    </xf>
    <xf numFmtId="2" fontId="62" fillId="0" borderId="0" xfId="201" applyNumberFormat="1" applyFont="1" applyAlignment="1">
      <alignment vertical="center"/>
    </xf>
    <xf numFmtId="0" fontId="62" fillId="0" borderId="0" xfId="0" applyFont="1" applyAlignment="1">
      <alignment vertical="center" wrapText="1"/>
    </xf>
    <xf numFmtId="0" fontId="62" fillId="0" borderId="0" xfId="247" applyFont="1" applyAlignment="1">
      <alignment horizontal="center" vertical="center"/>
    </xf>
    <xf numFmtId="0" fontId="62" fillId="0" borderId="0" xfId="247" applyFont="1" applyAlignment="1">
      <alignment horizontal="justify" vertical="center"/>
    </xf>
    <xf numFmtId="0" fontId="62" fillId="0" borderId="0" xfId="0" applyFont="1" applyAlignment="1">
      <alignment horizontal="center" vertical="center" wrapText="1"/>
    </xf>
    <xf numFmtId="0" fontId="54" fillId="0" borderId="8" xfId="218" applyFont="1" applyBorder="1" applyAlignment="1">
      <alignment horizontal="center" vertical="center" wrapText="1"/>
    </xf>
    <xf numFmtId="0" fontId="5" fillId="0" borderId="17" xfId="0" applyFont="1" applyBorder="1" applyAlignment="1">
      <alignment horizontal="center" vertical="center" wrapText="1"/>
    </xf>
    <xf numFmtId="0" fontId="29" fillId="0" borderId="8" xfId="0" applyFont="1" applyBorder="1" applyAlignment="1">
      <alignment vertical="center"/>
    </xf>
    <xf numFmtId="0" fontId="5" fillId="0" borderId="25" xfId="0" applyFont="1" applyBorder="1" applyAlignment="1">
      <alignment vertical="center" wrapText="1"/>
    </xf>
    <xf numFmtId="0" fontId="5" fillId="4" borderId="14" xfId="0" applyFont="1" applyFill="1" applyBorder="1" applyAlignment="1">
      <alignment horizontal="center" vertical="center"/>
    </xf>
    <xf numFmtId="0" fontId="5" fillId="4" borderId="14" xfId="0" applyFont="1" applyFill="1" applyBorder="1" applyAlignment="1">
      <alignment horizontal="justify" vertical="center" wrapText="1"/>
    </xf>
    <xf numFmtId="0" fontId="29" fillId="4" borderId="14" xfId="0" applyFont="1" applyFill="1" applyBorder="1" applyAlignment="1">
      <alignment horizontal="center" vertical="center" wrapText="1"/>
    </xf>
    <xf numFmtId="0" fontId="5" fillId="4" borderId="14" xfId="0" applyFont="1" applyFill="1" applyBorder="1" applyAlignment="1">
      <alignment vertical="center"/>
    </xf>
    <xf numFmtId="0" fontId="136" fillId="4" borderId="0" xfId="0" applyFont="1" applyFill="1" applyAlignment="1">
      <alignment vertical="center"/>
    </xf>
    <xf numFmtId="0" fontId="29" fillId="4" borderId="8" xfId="0" applyFont="1" applyFill="1" applyBorder="1" applyAlignment="1">
      <alignment horizontal="center" vertical="center" wrapText="1"/>
    </xf>
    <xf numFmtId="2" fontId="29" fillId="4" borderId="8" xfId="0" applyNumberFormat="1" applyFont="1" applyFill="1" applyBorder="1" applyAlignment="1">
      <alignment vertical="center"/>
    </xf>
    <xf numFmtId="0" fontId="29" fillId="4" borderId="8" xfId="0" applyFont="1" applyFill="1" applyBorder="1" applyAlignment="1">
      <alignment vertical="center"/>
    </xf>
    <xf numFmtId="2" fontId="29" fillId="0" borderId="8" xfId="0" applyNumberFormat="1" applyFont="1" applyBorder="1" applyAlignment="1">
      <alignment vertical="center"/>
    </xf>
    <xf numFmtId="2" fontId="5" fillId="0" borderId="8" xfId="0" applyNumberFormat="1" applyFont="1" applyBorder="1" applyAlignment="1">
      <alignment vertical="center"/>
    </xf>
    <xf numFmtId="0" fontId="29" fillId="0" borderId="8" xfId="0" applyFont="1" applyBorder="1" applyAlignment="1">
      <alignment horizontal="justify" vertical="center" wrapText="1"/>
    </xf>
    <xf numFmtId="0" fontId="29" fillId="0" borderId="8" xfId="0" applyFont="1" applyBorder="1" applyAlignment="1">
      <alignment vertical="center" wrapText="1"/>
    </xf>
    <xf numFmtId="0" fontId="29" fillId="0" borderId="11" xfId="0" applyFont="1" applyBorder="1" applyAlignment="1">
      <alignment vertical="center"/>
    </xf>
    <xf numFmtId="0" fontId="29" fillId="0" borderId="0" xfId="0" applyFont="1" applyAlignment="1">
      <alignment horizontal="center" vertical="center"/>
    </xf>
    <xf numFmtId="0" fontId="29" fillId="3" borderId="0" xfId="0" applyFont="1" applyFill="1" applyAlignment="1">
      <alignment vertical="center"/>
    </xf>
    <xf numFmtId="0" fontId="29" fillId="0" borderId="0" xfId="0" applyFont="1" applyAlignment="1">
      <alignment vertical="center" wrapText="1"/>
    </xf>
    <xf numFmtId="0" fontId="5" fillId="0" borderId="9" xfId="0" applyFont="1" applyBorder="1" applyAlignment="1">
      <alignment horizontal="center" vertical="center" wrapText="1"/>
    </xf>
    <xf numFmtId="0" fontId="5" fillId="0" borderId="8" xfId="140" applyFont="1" applyBorder="1" applyAlignment="1">
      <alignment horizontal="justify" vertical="center" wrapText="1"/>
    </xf>
    <xf numFmtId="2" fontId="29" fillId="4" borderId="8" xfId="0" applyNumberFormat="1" applyFont="1" applyFill="1" applyBorder="1" applyAlignment="1">
      <alignment horizontal="right" vertical="center"/>
    </xf>
    <xf numFmtId="2" fontId="29" fillId="3" borderId="8" xfId="0" applyNumberFormat="1" applyFont="1" applyFill="1" applyBorder="1" applyAlignment="1">
      <alignment horizontal="right" vertical="center" wrapText="1"/>
    </xf>
    <xf numFmtId="2" fontId="29" fillId="4" borderId="8" xfId="0" applyNumberFormat="1" applyFont="1" applyFill="1" applyBorder="1" applyAlignment="1">
      <alignment horizontal="right" vertical="center" wrapText="1"/>
    </xf>
    <xf numFmtId="0" fontId="29" fillId="0" borderId="8" xfId="0" applyFont="1" applyBorder="1" applyAlignment="1">
      <alignment horizontal="right" vertical="center" wrapText="1"/>
    </xf>
    <xf numFmtId="43" fontId="29" fillId="4" borderId="8" xfId="50" applyFont="1" applyFill="1" applyBorder="1" applyAlignment="1">
      <alignment horizontal="right" vertical="center" wrapText="1"/>
    </xf>
    <xf numFmtId="0" fontId="54" fillId="0" borderId="0" xfId="0" applyFont="1" applyAlignment="1">
      <alignment vertical="center" wrapText="1"/>
    </xf>
    <xf numFmtId="0" fontId="52" fillId="0" borderId="0" xfId="0" applyFont="1" applyAlignment="1">
      <alignment vertical="center"/>
    </xf>
    <xf numFmtId="0" fontId="56" fillId="0" borderId="0" xfId="0" applyFont="1" applyAlignment="1">
      <alignment vertical="center"/>
    </xf>
    <xf numFmtId="0" fontId="52" fillId="0" borderId="0" xfId="0" applyFont="1" applyAlignment="1">
      <alignment horizontal="center" vertical="center"/>
    </xf>
    <xf numFmtId="0" fontId="52" fillId="0" borderId="0" xfId="0" applyFont="1" applyAlignment="1">
      <alignment vertical="center" wrapText="1"/>
    </xf>
    <xf numFmtId="0" fontId="56" fillId="0" borderId="8" xfId="140" applyFont="1" applyBorder="1" applyAlignment="1">
      <alignment horizontal="center" vertical="center" wrapText="1"/>
    </xf>
    <xf numFmtId="0" fontId="56" fillId="0" borderId="8" xfId="140" applyFont="1" applyBorder="1" applyAlignment="1">
      <alignment horizontal="center" vertical="top"/>
    </xf>
    <xf numFmtId="0" fontId="70" fillId="0" borderId="18" xfId="140" applyFont="1" applyBorder="1" applyAlignment="1">
      <alignment horizontal="center" vertical="top"/>
    </xf>
    <xf numFmtId="0" fontId="5" fillId="0" borderId="18" xfId="140" quotePrefix="1" applyFont="1" applyBorder="1" applyAlignment="1">
      <alignment horizontal="justify" vertical="center" wrapText="1"/>
    </xf>
    <xf numFmtId="0" fontId="56" fillId="0" borderId="18" xfId="0" applyFont="1" applyBorder="1" applyAlignment="1">
      <alignment horizontal="center" vertical="center" wrapText="1"/>
    </xf>
    <xf numFmtId="0" fontId="52" fillId="0" borderId="18" xfId="0" applyFont="1" applyBorder="1" applyAlignment="1">
      <alignment horizontal="right" vertical="center"/>
    </xf>
    <xf numFmtId="0" fontId="29" fillId="0" borderId="18" xfId="0" applyFont="1" applyBorder="1" applyAlignment="1">
      <alignment vertical="center"/>
    </xf>
    <xf numFmtId="0" fontId="29" fillId="4" borderId="8" xfId="0" applyFont="1" applyFill="1" applyBorder="1" applyAlignment="1">
      <alignment vertical="center" wrapText="1"/>
    </xf>
    <xf numFmtId="0" fontId="56" fillId="0" borderId="8" xfId="0" applyFont="1" applyBorder="1" applyAlignment="1">
      <alignment horizontal="center" vertical="center" wrapText="1"/>
    </xf>
    <xf numFmtId="0" fontId="4" fillId="4" borderId="8" xfId="0" applyFont="1" applyFill="1" applyBorder="1" applyAlignment="1">
      <alignment vertical="center" wrapText="1"/>
    </xf>
    <xf numFmtId="0" fontId="70" fillId="0" borderId="11" xfId="140" applyFont="1" applyBorder="1" applyAlignment="1">
      <alignment horizontal="center" vertical="top"/>
    </xf>
    <xf numFmtId="0" fontId="4" fillId="0" borderId="11" xfId="0" applyFont="1" applyBorder="1" applyAlignment="1">
      <alignment vertical="center" wrapText="1"/>
    </xf>
    <xf numFmtId="0" fontId="56" fillId="0" borderId="11" xfId="0" applyFont="1" applyBorder="1" applyAlignment="1">
      <alignment horizontal="center" vertical="center" wrapText="1"/>
    </xf>
    <xf numFmtId="0" fontId="52" fillId="0" borderId="0" xfId="0" applyFont="1" applyAlignment="1">
      <alignment horizontal="right" vertical="center"/>
    </xf>
    <xf numFmtId="0" fontId="73" fillId="0" borderId="0" xfId="0" applyFont="1" applyAlignment="1">
      <alignment horizontal="center" vertical="center"/>
    </xf>
    <xf numFmtId="0" fontId="73" fillId="0" borderId="0" xfId="0" applyFont="1" applyAlignment="1">
      <alignment horizontal="right" vertical="center"/>
    </xf>
    <xf numFmtId="0" fontId="54" fillId="0" borderId="0" xfId="0" applyFont="1" applyAlignment="1">
      <alignment horizontal="center" vertical="center"/>
    </xf>
    <xf numFmtId="0" fontId="4" fillId="0" borderId="0" xfId="0" applyFont="1" applyAlignment="1">
      <alignment horizontal="center" vertical="center"/>
    </xf>
    <xf numFmtId="0" fontId="59" fillId="0" borderId="17" xfId="0" applyFont="1" applyBorder="1" applyAlignment="1">
      <alignment horizontal="center" vertical="center" wrapText="1"/>
    </xf>
    <xf numFmtId="0" fontId="29" fillId="0" borderId="1" xfId="0" applyFont="1" applyBorder="1" applyAlignment="1">
      <alignment horizontal="center" vertical="center"/>
    </xf>
    <xf numFmtId="0" fontId="4" fillId="0" borderId="1" xfId="0" applyFont="1" applyBorder="1" applyAlignment="1">
      <alignment horizontal="center" vertical="center"/>
    </xf>
    <xf numFmtId="0" fontId="5" fillId="3" borderId="25" xfId="0" applyFont="1" applyFill="1" applyBorder="1" applyAlignment="1">
      <alignment horizontal="center" vertical="center" wrapText="1"/>
    </xf>
    <xf numFmtId="0" fontId="29" fillId="3" borderId="8" xfId="0" applyFont="1" applyFill="1" applyBorder="1" applyAlignment="1">
      <alignment vertical="top"/>
    </xf>
    <xf numFmtId="0" fontId="29" fillId="4" borderId="8" xfId="0" applyFont="1" applyFill="1" applyBorder="1" applyAlignment="1">
      <alignment horizontal="center" vertical="center"/>
    </xf>
    <xf numFmtId="0" fontId="29" fillId="4" borderId="8" xfId="0" applyFont="1" applyFill="1" applyBorder="1" applyAlignment="1">
      <alignment horizontal="justify" vertical="center" wrapText="1"/>
    </xf>
    <xf numFmtId="0" fontId="29" fillId="4" borderId="0" xfId="0" applyFont="1" applyFill="1" applyAlignment="1">
      <alignment vertical="center"/>
    </xf>
    <xf numFmtId="0" fontId="52" fillId="0" borderId="0" xfId="150" applyAlignment="1">
      <alignment vertical="center"/>
    </xf>
    <xf numFmtId="0" fontId="29" fillId="0" borderId="0" xfId="150" applyFont="1" applyAlignment="1">
      <alignment vertical="center"/>
    </xf>
    <xf numFmtId="0" fontId="29" fillId="0" borderId="0" xfId="150" applyFont="1" applyAlignment="1">
      <alignment vertical="center" wrapText="1"/>
    </xf>
    <xf numFmtId="0" fontId="5" fillId="0" borderId="8" xfId="160" applyFont="1" applyBorder="1" applyAlignment="1">
      <alignment horizontal="center" vertical="center" wrapText="1"/>
    </xf>
    <xf numFmtId="0" fontId="5" fillId="0" borderId="8" xfId="160" applyFont="1" applyBorder="1" applyAlignment="1">
      <alignment horizontal="justify" vertical="center" wrapText="1"/>
    </xf>
    <xf numFmtId="0" fontId="59" fillId="0" borderId="8" xfId="160" applyFont="1" applyBorder="1" applyAlignment="1">
      <alignment horizontal="center" vertical="center" wrapText="1"/>
    </xf>
    <xf numFmtId="3" fontId="29" fillId="0" borderId="8" xfId="150" applyNumberFormat="1" applyFont="1" applyBorder="1" applyAlignment="1">
      <alignment horizontal="right" vertical="center"/>
    </xf>
    <xf numFmtId="182" fontId="29" fillId="0" borderId="8" xfId="99" applyNumberFormat="1" applyFont="1" applyBorder="1" applyAlignment="1">
      <alignment horizontal="center" vertical="center"/>
    </xf>
    <xf numFmtId="0" fontId="29" fillId="0" borderId="8" xfId="160" applyFont="1" applyBorder="1" applyAlignment="1">
      <alignment horizontal="center" vertical="center" wrapText="1"/>
    </xf>
    <xf numFmtId="0" fontId="29" fillId="0" borderId="8" xfId="160" applyFont="1" applyBorder="1" applyAlignment="1">
      <alignment horizontal="justify" vertical="center" wrapText="1"/>
    </xf>
    <xf numFmtId="0" fontId="54" fillId="0" borderId="8" xfId="160" applyFont="1" applyBorder="1" applyAlignment="1">
      <alignment horizontal="center" vertical="center" wrapText="1"/>
    </xf>
    <xf numFmtId="2" fontId="29" fillId="0" borderId="0" xfId="150" applyNumberFormat="1" applyFont="1" applyAlignment="1">
      <alignment vertical="center"/>
    </xf>
    <xf numFmtId="0" fontId="4" fillId="0" borderId="8" xfId="160" applyFont="1" applyBorder="1" applyAlignment="1">
      <alignment horizontal="justify" vertical="center" wrapText="1"/>
    </xf>
    <xf numFmtId="0" fontId="29" fillId="0" borderId="8" xfId="160" quotePrefix="1" applyFont="1" applyBorder="1" applyAlignment="1">
      <alignment horizontal="center" vertical="center" wrapText="1"/>
    </xf>
    <xf numFmtId="0" fontId="29" fillId="0" borderId="8" xfId="150" applyFont="1" applyBorder="1" applyAlignment="1">
      <alignment horizontal="right" vertical="center"/>
    </xf>
    <xf numFmtId="0" fontId="5" fillId="0" borderId="0" xfId="150" applyFont="1" applyAlignment="1">
      <alignment vertical="center"/>
    </xf>
    <xf numFmtId="0" fontId="4" fillId="0" borderId="0" xfId="150" applyFont="1" applyAlignment="1">
      <alignment vertical="center"/>
    </xf>
    <xf numFmtId="0" fontId="4" fillId="0" borderId="8" xfId="160" applyFont="1" applyBorder="1" applyAlignment="1">
      <alignment horizontal="center" vertical="center" wrapText="1"/>
    </xf>
    <xf numFmtId="0" fontId="66" fillId="0" borderId="8" xfId="160" applyFont="1" applyBorder="1" applyAlignment="1">
      <alignment horizontal="center" vertical="center" wrapText="1"/>
    </xf>
    <xf numFmtId="0" fontId="29" fillId="0" borderId="8" xfId="160" quotePrefix="1" applyFont="1" applyBorder="1" applyAlignment="1">
      <alignment horizontal="justify" vertical="center" wrapText="1"/>
    </xf>
    <xf numFmtId="0" fontId="52" fillId="0" borderId="0" xfId="150" applyAlignment="1">
      <alignment vertical="center" wrapText="1"/>
    </xf>
    <xf numFmtId="3" fontId="29" fillId="0" borderId="9" xfId="150" applyNumberFormat="1" applyFont="1" applyBorder="1" applyAlignment="1">
      <alignment horizontal="right" vertical="center"/>
    </xf>
    <xf numFmtId="0" fontId="29" fillId="7" borderId="0" xfId="154" applyFill="1"/>
    <xf numFmtId="0" fontId="56" fillId="4" borderId="8" xfId="140" quotePrefix="1" applyFont="1" applyFill="1" applyBorder="1" applyAlignment="1">
      <alignment horizontal="center" vertical="top"/>
    </xf>
    <xf numFmtId="0" fontId="56" fillId="4" borderId="8" xfId="140" applyFont="1" applyFill="1" applyBorder="1" applyAlignment="1">
      <alignment horizontal="center" vertical="center"/>
    </xf>
    <xf numFmtId="0" fontId="74" fillId="4" borderId="0" xfId="0" applyFont="1" applyFill="1" applyAlignment="1">
      <alignment vertical="center"/>
    </xf>
    <xf numFmtId="0" fontId="56" fillId="4" borderId="8" xfId="140" applyFont="1" applyFill="1" applyBorder="1" applyAlignment="1">
      <alignment horizontal="center" vertical="top"/>
    </xf>
    <xf numFmtId="0" fontId="70" fillId="4" borderId="8" xfId="140" applyFont="1" applyFill="1" applyBorder="1" applyAlignment="1">
      <alignment horizontal="center" vertical="center" wrapText="1"/>
    </xf>
    <xf numFmtId="0" fontId="70" fillId="4" borderId="8" xfId="140" applyFont="1" applyFill="1" applyBorder="1" applyAlignment="1">
      <alignment horizontal="center" vertical="center"/>
    </xf>
    <xf numFmtId="0" fontId="73" fillId="4" borderId="0" xfId="0" applyFont="1" applyFill="1" applyAlignment="1">
      <alignment vertical="center"/>
    </xf>
    <xf numFmtId="0" fontId="56" fillId="4" borderId="8" xfId="140" applyFont="1" applyFill="1" applyBorder="1" applyAlignment="1">
      <alignment horizontal="center" vertical="center" wrapText="1"/>
    </xf>
    <xf numFmtId="0" fontId="76" fillId="4" borderId="0" xfId="0" applyFont="1" applyFill="1" applyAlignment="1">
      <alignment vertical="center"/>
    </xf>
    <xf numFmtId="43" fontId="29" fillId="4" borderId="8" xfId="0" applyNumberFormat="1" applyFont="1" applyFill="1" applyBorder="1" applyAlignment="1">
      <alignment vertical="center"/>
    </xf>
    <xf numFmtId="0" fontId="52" fillId="4" borderId="0" xfId="0" applyFont="1" applyFill="1" applyAlignment="1">
      <alignment vertical="center"/>
    </xf>
    <xf numFmtId="0" fontId="29" fillId="4" borderId="8" xfId="218" applyFont="1" applyFill="1" applyBorder="1" applyAlignment="1">
      <alignment horizontal="right" vertical="center" wrapText="1"/>
    </xf>
    <xf numFmtId="0" fontId="70" fillId="4" borderId="8" xfId="140" quotePrefix="1" applyFont="1" applyFill="1" applyBorder="1" applyAlignment="1">
      <alignment horizontal="center" vertical="center" wrapText="1"/>
    </xf>
    <xf numFmtId="43" fontId="52" fillId="4" borderId="0" xfId="0" applyNumberFormat="1" applyFont="1" applyFill="1" applyAlignment="1">
      <alignment vertical="center"/>
    </xf>
    <xf numFmtId="0" fontId="76" fillId="4" borderId="14" xfId="140" applyFont="1" applyFill="1" applyBorder="1" applyAlignment="1">
      <alignment horizontal="center" vertical="center" wrapText="1"/>
    </xf>
    <xf numFmtId="0" fontId="76" fillId="4" borderId="14" xfId="0" applyFont="1" applyFill="1" applyBorder="1" applyAlignment="1">
      <alignment horizontal="right" vertical="center"/>
    </xf>
    <xf numFmtId="0" fontId="29" fillId="4" borderId="8" xfId="0" applyFont="1" applyFill="1" applyBorder="1" applyAlignment="1">
      <alignment horizontal="right" vertical="center"/>
    </xf>
    <xf numFmtId="0" fontId="6" fillId="4" borderId="14" xfId="0" applyFont="1" applyFill="1" applyBorder="1" applyAlignment="1">
      <alignment vertical="top"/>
    </xf>
    <xf numFmtId="0" fontId="56" fillId="4" borderId="0" xfId="0" applyFont="1" applyFill="1" applyAlignment="1">
      <alignment vertical="center"/>
    </xf>
    <xf numFmtId="0" fontId="56" fillId="4" borderId="8" xfId="140" quotePrefix="1" applyFont="1" applyFill="1" applyBorder="1" applyAlignment="1">
      <alignment horizontal="center" vertical="center" wrapText="1"/>
    </xf>
    <xf numFmtId="43" fontId="52" fillId="4" borderId="8" xfId="304" applyFont="1" applyFill="1" applyBorder="1" applyAlignment="1">
      <alignment horizontal="right" vertical="center"/>
    </xf>
    <xf numFmtId="0" fontId="56" fillId="4" borderId="33" xfId="147" applyFont="1" applyFill="1" applyBorder="1" applyAlignment="1">
      <alignment horizontal="center" vertical="center" wrapText="1"/>
    </xf>
    <xf numFmtId="0" fontId="59" fillId="0" borderId="5" xfId="138" applyFont="1" applyBorder="1" applyAlignment="1">
      <alignment horizontal="center" vertical="center" wrapText="1"/>
    </xf>
    <xf numFmtId="0" fontId="5" fillId="3" borderId="8" xfId="0" applyFont="1" applyFill="1" applyBorder="1" applyAlignment="1">
      <alignment vertical="center"/>
    </xf>
    <xf numFmtId="0" fontId="68" fillId="4" borderId="8" xfId="140" applyFont="1" applyFill="1" applyBorder="1" applyAlignment="1">
      <alignment horizontal="center" vertical="center"/>
    </xf>
    <xf numFmtId="193" fontId="29" fillId="4" borderId="8" xfId="0" applyNumberFormat="1" applyFont="1" applyFill="1" applyBorder="1" applyAlignment="1">
      <alignment vertical="center"/>
    </xf>
    <xf numFmtId="193" fontId="74" fillId="4" borderId="0" xfId="0" applyNumberFormat="1" applyFont="1" applyFill="1" applyAlignment="1">
      <alignment vertical="center"/>
    </xf>
    <xf numFmtId="222" fontId="29" fillId="4" borderId="8" xfId="0" applyNumberFormat="1" applyFont="1" applyFill="1" applyBorder="1" applyAlignment="1">
      <alignment vertical="center"/>
    </xf>
    <xf numFmtId="0" fontId="13" fillId="4" borderId="8" xfId="140" applyFont="1" applyFill="1" applyBorder="1" applyAlignment="1">
      <alignment horizontal="center" vertical="center" wrapText="1"/>
    </xf>
    <xf numFmtId="0" fontId="29" fillId="4" borderId="8" xfId="140" quotePrefix="1" applyFill="1" applyBorder="1" applyAlignment="1">
      <alignment horizontal="justify" vertical="center" wrapText="1"/>
    </xf>
    <xf numFmtId="0" fontId="13" fillId="4" borderId="8" xfId="140" applyFont="1" applyFill="1" applyBorder="1" applyAlignment="1">
      <alignment horizontal="center" vertical="center"/>
    </xf>
    <xf numFmtId="49" fontId="29" fillId="4" borderId="8" xfId="0" applyNumberFormat="1" applyFont="1" applyFill="1" applyBorder="1" applyAlignment="1">
      <alignment horizontal="right" vertical="center"/>
    </xf>
    <xf numFmtId="0" fontId="5" fillId="4" borderId="0" xfId="0" applyFont="1" applyFill="1" applyAlignment="1">
      <alignment vertical="center"/>
    </xf>
    <xf numFmtId="182" fontId="29" fillId="4" borderId="8" xfId="0" applyNumberFormat="1" applyFont="1" applyFill="1" applyBorder="1" applyAlignment="1">
      <alignment vertical="center"/>
    </xf>
    <xf numFmtId="0" fontId="54" fillId="4" borderId="8" xfId="140" quotePrefix="1" applyFont="1" applyFill="1" applyBorder="1" applyAlignment="1">
      <alignment horizontal="justify" vertical="center" wrapText="1"/>
    </xf>
    <xf numFmtId="0" fontId="54" fillId="4" borderId="8" xfId="140" applyFont="1" applyFill="1" applyBorder="1" applyAlignment="1">
      <alignment horizontal="center" vertical="center"/>
    </xf>
    <xf numFmtId="0" fontId="60" fillId="4" borderId="0" xfId="0" applyFont="1" applyFill="1" applyAlignment="1">
      <alignment vertical="center"/>
    </xf>
    <xf numFmtId="0" fontId="68" fillId="4" borderId="8" xfId="140" applyFont="1" applyFill="1" applyBorder="1" applyAlignment="1">
      <alignment horizontal="center" vertical="top"/>
    </xf>
    <xf numFmtId="0" fontId="56" fillId="4" borderId="18" xfId="140" applyFont="1" applyFill="1" applyBorder="1" applyAlignment="1">
      <alignment horizontal="center" vertical="top"/>
    </xf>
    <xf numFmtId="0" fontId="56" fillId="4" borderId="18" xfId="140" applyFont="1" applyFill="1" applyBorder="1" applyAlignment="1">
      <alignment horizontal="center" vertical="center"/>
    </xf>
    <xf numFmtId="3" fontId="29" fillId="4" borderId="8" xfId="0" applyNumberFormat="1" applyFont="1" applyFill="1" applyBorder="1" applyAlignment="1">
      <alignment vertical="center"/>
    </xf>
    <xf numFmtId="0" fontId="54" fillId="4" borderId="8" xfId="218" applyFont="1" applyFill="1" applyBorder="1" applyAlignment="1">
      <alignment horizontal="center" vertical="center" wrapText="1"/>
    </xf>
    <xf numFmtId="0" fontId="54" fillId="4" borderId="8" xfId="218" applyFont="1" applyFill="1" applyBorder="1" applyAlignment="1">
      <alignment horizontal="justify" vertical="center" wrapText="1"/>
    </xf>
    <xf numFmtId="0" fontId="54" fillId="4" borderId="0" xfId="218" applyFont="1" applyFill="1"/>
    <xf numFmtId="0" fontId="56" fillId="4" borderId="8" xfId="140" applyFont="1" applyFill="1" applyBorder="1" applyAlignment="1">
      <alignment horizontal="right" vertical="center"/>
    </xf>
    <xf numFmtId="0" fontId="29" fillId="4" borderId="0" xfId="0" applyFont="1" applyFill="1" applyAlignment="1">
      <alignment horizontal="right" vertical="center"/>
    </xf>
    <xf numFmtId="0" fontId="5" fillId="4" borderId="0" xfId="0" applyFont="1" applyFill="1" applyAlignment="1">
      <alignment horizontal="right" vertical="center"/>
    </xf>
    <xf numFmtId="0" fontId="12" fillId="4" borderId="8" xfId="140" quotePrefix="1" applyFont="1" applyFill="1" applyBorder="1" applyAlignment="1">
      <alignment horizontal="center" vertical="center" wrapText="1"/>
    </xf>
    <xf numFmtId="0" fontId="5" fillId="4" borderId="8" xfId="140" quotePrefix="1" applyFont="1" applyFill="1" applyBorder="1" applyAlignment="1">
      <alignment horizontal="justify" vertical="center" wrapText="1"/>
    </xf>
    <xf numFmtId="0" fontId="12" fillId="4" borderId="8" xfId="140" applyFont="1" applyFill="1" applyBorder="1" applyAlignment="1">
      <alignment horizontal="center" vertical="center" wrapText="1"/>
    </xf>
    <xf numFmtId="0" fontId="29" fillId="4" borderId="8" xfId="0" applyFont="1" applyFill="1" applyBorder="1" applyAlignment="1">
      <alignment horizontal="right" vertical="center" wrapText="1"/>
    </xf>
    <xf numFmtId="0" fontId="29" fillId="4" borderId="0" xfId="0" applyFont="1" applyFill="1" applyAlignment="1">
      <alignment vertical="center" wrapText="1"/>
    </xf>
    <xf numFmtId="0" fontId="13" fillId="4" borderId="8" xfId="140" quotePrefix="1" applyFont="1" applyFill="1" applyBorder="1" applyAlignment="1">
      <alignment horizontal="center" vertical="center" wrapText="1"/>
    </xf>
    <xf numFmtId="177" fontId="29" fillId="4" borderId="8" xfId="304" applyNumberFormat="1" applyFont="1" applyFill="1" applyBorder="1" applyAlignment="1">
      <alignment horizontal="right" vertical="center" wrapText="1"/>
    </xf>
    <xf numFmtId="0" fontId="13" fillId="4" borderId="11" xfId="140" quotePrefix="1" applyFont="1" applyFill="1" applyBorder="1" applyAlignment="1">
      <alignment horizontal="center" vertical="center" wrapText="1"/>
    </xf>
    <xf numFmtId="0" fontId="13" fillId="4" borderId="11" xfId="140" applyFont="1" applyFill="1" applyBorder="1" applyAlignment="1">
      <alignment horizontal="center" vertical="center" wrapText="1"/>
    </xf>
    <xf numFmtId="177" fontId="29" fillId="4" borderId="11" xfId="304" applyNumberFormat="1" applyFont="1" applyFill="1" applyBorder="1" applyAlignment="1">
      <alignment horizontal="right" vertical="center" wrapText="1"/>
    </xf>
    <xf numFmtId="2" fontId="29" fillId="4" borderId="11" xfId="0" applyNumberFormat="1" applyFont="1" applyFill="1" applyBorder="1" applyAlignment="1">
      <alignment horizontal="right" vertical="center" wrapText="1"/>
    </xf>
    <xf numFmtId="182" fontId="29" fillId="4" borderId="0" xfId="218" applyNumberFormat="1" applyFont="1" applyFill="1" applyAlignment="1">
      <alignment horizontal="center" vertical="center" wrapText="1"/>
    </xf>
    <xf numFmtId="0" fontId="54" fillId="4" borderId="0" xfId="218" applyFont="1" applyFill="1" applyAlignment="1">
      <alignment horizontal="center" vertical="center" wrapText="1"/>
    </xf>
    <xf numFmtId="0" fontId="127" fillId="4" borderId="0" xfId="218" applyFont="1" applyFill="1"/>
    <xf numFmtId="182" fontId="29" fillId="4" borderId="8" xfId="218" applyNumberFormat="1" applyFont="1" applyFill="1" applyBorder="1" applyAlignment="1">
      <alignment horizontal="right" vertical="center" wrapText="1"/>
    </xf>
    <xf numFmtId="0" fontId="5" fillId="4" borderId="8" xfId="140" applyFont="1" applyFill="1" applyBorder="1" applyAlignment="1">
      <alignment horizontal="justify" vertical="center" wrapText="1"/>
    </xf>
    <xf numFmtId="0" fontId="5" fillId="4" borderId="8" xfId="0" applyFont="1" applyFill="1" applyBorder="1" applyAlignment="1">
      <alignment horizontal="right" vertical="center"/>
    </xf>
    <xf numFmtId="0" fontId="4" fillId="4" borderId="0" xfId="0" applyFont="1" applyFill="1" applyAlignment="1">
      <alignment vertical="center" wrapText="1"/>
    </xf>
    <xf numFmtId="0" fontId="9" fillId="4" borderId="8" xfId="147" applyFont="1" applyFill="1" applyBorder="1" applyAlignment="1">
      <alignment vertical="center" wrapText="1"/>
    </xf>
    <xf numFmtId="0" fontId="29" fillId="4" borderId="8" xfId="147" applyFont="1" applyFill="1" applyBorder="1" applyAlignment="1">
      <alignment vertical="center" wrapText="1"/>
    </xf>
    <xf numFmtId="0" fontId="5" fillId="4" borderId="0" xfId="0" applyFont="1" applyFill="1" applyAlignment="1">
      <alignment vertical="center" wrapText="1"/>
    </xf>
    <xf numFmtId="0" fontId="13" fillId="4" borderId="8" xfId="147" applyFont="1" applyFill="1" applyBorder="1" applyAlignment="1">
      <alignment horizontal="center" vertical="center" wrapText="1"/>
    </xf>
    <xf numFmtId="3" fontId="29" fillId="4" borderId="8" xfId="0" applyNumberFormat="1" applyFont="1" applyFill="1" applyBorder="1" applyAlignment="1">
      <alignment horizontal="right" vertical="center" wrapText="1"/>
    </xf>
    <xf numFmtId="0" fontId="75" fillId="4" borderId="0" xfId="0" applyFont="1" applyFill="1" applyAlignment="1">
      <alignment vertical="center"/>
    </xf>
    <xf numFmtId="0" fontId="29" fillId="4" borderId="14" xfId="0" applyFont="1" applyFill="1" applyBorder="1" applyAlignment="1">
      <alignment vertical="top"/>
    </xf>
    <xf numFmtId="0" fontId="29" fillId="4" borderId="8" xfId="0" applyFont="1" applyFill="1" applyBorder="1" applyAlignment="1">
      <alignment vertical="top"/>
    </xf>
    <xf numFmtId="2" fontId="29" fillId="4" borderId="8" xfId="218" applyNumberFormat="1" applyFont="1" applyFill="1" applyBorder="1" applyAlignment="1">
      <alignment horizontal="right" vertical="center" wrapText="1"/>
    </xf>
    <xf numFmtId="0" fontId="59" fillId="0" borderId="8" xfId="218" applyFont="1" applyBorder="1" applyAlignment="1">
      <alignment horizontal="center" vertical="center" wrapText="1"/>
    </xf>
    <xf numFmtId="0" fontId="66" fillId="4" borderId="8" xfId="218" applyFont="1" applyFill="1" applyBorder="1" applyAlignment="1">
      <alignment horizontal="justify" vertical="center" wrapText="1"/>
    </xf>
    <xf numFmtId="2" fontId="54" fillId="4" borderId="0" xfId="218" applyNumberFormat="1" applyFont="1" applyFill="1"/>
    <xf numFmtId="0" fontId="29" fillId="4" borderId="0" xfId="140" applyFill="1" applyAlignment="1">
      <alignment vertical="center"/>
    </xf>
    <xf numFmtId="0" fontId="54" fillId="4" borderId="8" xfId="140" applyFont="1" applyFill="1" applyBorder="1" applyAlignment="1">
      <alignment horizontal="justify" vertical="center" wrapText="1"/>
    </xf>
    <xf numFmtId="0" fontId="54" fillId="4" borderId="8" xfId="140" applyFont="1" applyFill="1" applyBorder="1" applyAlignment="1">
      <alignment horizontal="center" vertical="center" wrapText="1"/>
    </xf>
    <xf numFmtId="0" fontId="54" fillId="0" borderId="11" xfId="218" applyFont="1" applyBorder="1" applyAlignment="1">
      <alignment horizontal="justify" vertical="center" wrapText="1"/>
    </xf>
    <xf numFmtId="0" fontId="54" fillId="0" borderId="11" xfId="218" applyFont="1" applyBorder="1" applyAlignment="1">
      <alignment horizontal="center" vertical="center" wrapText="1"/>
    </xf>
    <xf numFmtId="0" fontId="5" fillId="0" borderId="8" xfId="0" applyFont="1" applyBorder="1" applyAlignment="1">
      <alignment vertical="center"/>
    </xf>
    <xf numFmtId="0" fontId="5" fillId="4" borderId="14" xfId="0" applyFont="1" applyFill="1" applyBorder="1" applyAlignment="1">
      <alignment vertical="top"/>
    </xf>
    <xf numFmtId="0" fontId="9" fillId="0" borderId="8" xfId="140" applyFont="1" applyBorder="1" applyAlignment="1">
      <alignment horizontal="justify" vertical="center" wrapText="1"/>
    </xf>
    <xf numFmtId="0" fontId="69" fillId="0" borderId="8" xfId="140" applyFont="1" applyBorder="1" applyAlignment="1">
      <alignment horizontal="center" vertical="center" wrapText="1"/>
    </xf>
    <xf numFmtId="0" fontId="9" fillId="0" borderId="8" xfId="0" applyFont="1" applyBorder="1" applyAlignment="1">
      <alignment vertical="center"/>
    </xf>
    <xf numFmtId="2" fontId="9" fillId="0" borderId="8" xfId="0" applyNumberFormat="1" applyFont="1" applyBorder="1" applyAlignment="1">
      <alignment vertical="center"/>
    </xf>
    <xf numFmtId="2" fontId="9" fillId="4" borderId="8" xfId="0" applyNumberFormat="1" applyFont="1" applyFill="1" applyBorder="1" applyAlignment="1">
      <alignment horizontal="right" vertical="center"/>
    </xf>
    <xf numFmtId="0" fontId="12" fillId="0" borderId="8" xfId="150" applyFont="1" applyBorder="1" applyAlignment="1">
      <alignment horizontal="center" vertical="center" wrapText="1"/>
    </xf>
    <xf numFmtId="0" fontId="5" fillId="0" borderId="8" xfId="150" applyFont="1" applyBorder="1" applyAlignment="1">
      <alignment horizontal="justify" vertical="center" wrapText="1"/>
    </xf>
    <xf numFmtId="0" fontId="13" fillId="0" borderId="8" xfId="150" applyFont="1" applyBorder="1" applyAlignment="1">
      <alignment horizontal="center" vertical="center" wrapText="1"/>
    </xf>
    <xf numFmtId="0" fontId="4" fillId="0" borderId="8" xfId="0" applyFont="1" applyBorder="1" applyAlignment="1">
      <alignment vertical="center" wrapText="1"/>
    </xf>
    <xf numFmtId="2" fontId="5" fillId="4" borderId="8" xfId="0" applyNumberFormat="1" applyFont="1" applyFill="1" applyBorder="1" applyAlignment="1">
      <alignment horizontal="right" vertical="center"/>
    </xf>
    <xf numFmtId="0" fontId="4" fillId="3" borderId="8" xfId="0" applyFont="1" applyFill="1" applyBorder="1" applyAlignment="1">
      <alignment vertical="center" wrapText="1"/>
    </xf>
    <xf numFmtId="0" fontId="4" fillId="0" borderId="0" xfId="0" applyFont="1" applyAlignment="1">
      <alignment vertical="center" wrapText="1"/>
    </xf>
    <xf numFmtId="0" fontId="29" fillId="3" borderId="8" xfId="0" applyFont="1" applyFill="1" applyBorder="1" applyAlignment="1">
      <alignment vertical="center" wrapText="1"/>
    </xf>
    <xf numFmtId="0" fontId="13" fillId="0" borderId="8" xfId="150" quotePrefix="1" applyFont="1" applyBorder="1" applyAlignment="1">
      <alignment horizontal="center" vertical="center" wrapText="1"/>
    </xf>
    <xf numFmtId="0" fontId="29" fillId="0" borderId="8" xfId="150" applyFont="1" applyBorder="1" applyAlignment="1">
      <alignment horizontal="justify" vertical="center" wrapText="1"/>
    </xf>
    <xf numFmtId="43" fontId="29" fillId="0" borderId="8" xfId="304" applyFont="1" applyFill="1" applyBorder="1" applyAlignment="1">
      <alignment horizontal="right" vertical="center" wrapText="1"/>
    </xf>
    <xf numFmtId="0" fontId="13" fillId="4" borderId="8" xfId="150" applyFont="1" applyFill="1" applyBorder="1" applyAlignment="1">
      <alignment horizontal="center" vertical="center" wrapText="1"/>
    </xf>
    <xf numFmtId="0" fontId="29" fillId="4" borderId="8" xfId="150" applyFont="1" applyFill="1" applyBorder="1" applyAlignment="1">
      <alignment horizontal="justify" vertical="center" wrapText="1"/>
    </xf>
    <xf numFmtId="43" fontId="29" fillId="4" borderId="15" xfId="304" applyFont="1" applyFill="1" applyBorder="1" applyAlignment="1">
      <alignment horizontal="right" vertical="center" wrapText="1"/>
    </xf>
    <xf numFmtId="49" fontId="29" fillId="0" borderId="8" xfId="150" quotePrefix="1" applyNumberFormat="1" applyFont="1" applyBorder="1" applyAlignment="1">
      <alignment horizontal="justify" vertical="center" wrapText="1"/>
    </xf>
    <xf numFmtId="43" fontId="29" fillId="0" borderId="8" xfId="50" applyFont="1" applyFill="1" applyBorder="1" applyAlignment="1">
      <alignment horizontal="right" vertical="center" wrapText="1"/>
    </xf>
    <xf numFmtId="0" fontId="29" fillId="4" borderId="8" xfId="150" quotePrefix="1" applyFont="1" applyFill="1" applyBorder="1" applyAlignment="1">
      <alignment horizontal="justify" vertical="center" wrapText="1"/>
    </xf>
    <xf numFmtId="175" fontId="29" fillId="4" borderId="8" xfId="50" applyNumberFormat="1" applyFont="1" applyFill="1" applyBorder="1" applyAlignment="1">
      <alignment horizontal="right" vertical="center" wrapText="1"/>
    </xf>
    <xf numFmtId="0" fontId="4" fillId="4" borderId="8" xfId="150" applyFont="1" applyFill="1" applyBorder="1" applyAlignment="1">
      <alignment horizontal="justify" vertical="center" wrapText="1"/>
    </xf>
    <xf numFmtId="0" fontId="29" fillId="0" borderId="8" xfId="150" applyFont="1" applyBorder="1" applyAlignment="1">
      <alignment horizontal="left" vertical="center" wrapText="1"/>
    </xf>
    <xf numFmtId="0" fontId="4" fillId="0" borderId="8" xfId="140" applyFont="1" applyBorder="1" applyAlignment="1">
      <alignment horizontal="justify" vertical="center" wrapText="1"/>
    </xf>
    <xf numFmtId="0" fontId="13" fillId="0" borderId="8" xfId="219" applyFont="1" applyBorder="1" applyAlignment="1">
      <alignment horizontal="center" vertical="center" wrapText="1"/>
    </xf>
    <xf numFmtId="0" fontId="29" fillId="0" borderId="8" xfId="147" applyFont="1" applyBorder="1" applyAlignment="1">
      <alignment vertical="center" wrapText="1"/>
    </xf>
    <xf numFmtId="0" fontId="13" fillId="0" borderId="8" xfId="147" applyFont="1" applyBorder="1" applyAlignment="1">
      <alignment horizontal="center" vertical="center" wrapText="1"/>
    </xf>
    <xf numFmtId="0" fontId="9" fillId="4" borderId="0" xfId="0" applyFont="1" applyFill="1" applyAlignment="1">
      <alignment vertical="center" wrapText="1"/>
    </xf>
    <xf numFmtId="0" fontId="13" fillId="4" borderId="2" xfId="140" applyFont="1" applyFill="1" applyBorder="1" applyAlignment="1">
      <alignment horizontal="center" vertical="center"/>
    </xf>
    <xf numFmtId="0" fontId="4" fillId="4" borderId="8" xfId="140" quotePrefix="1" applyFont="1" applyFill="1" applyBorder="1" applyAlignment="1">
      <alignment horizontal="justify" vertical="center" wrapText="1"/>
    </xf>
    <xf numFmtId="0" fontId="13" fillId="4" borderId="8" xfId="0" applyFont="1" applyFill="1" applyBorder="1" applyAlignment="1">
      <alignment horizontal="center" vertical="center" wrapText="1"/>
    </xf>
    <xf numFmtId="0" fontId="29" fillId="4" borderId="2" xfId="0" quotePrefix="1" applyFont="1" applyFill="1" applyBorder="1" applyAlignment="1">
      <alignment vertical="center" wrapText="1"/>
    </xf>
    <xf numFmtId="0" fontId="13" fillId="4" borderId="10" xfId="140" applyFont="1" applyFill="1" applyBorder="1" applyAlignment="1">
      <alignment horizontal="center" vertical="center" wrapText="1"/>
    </xf>
    <xf numFmtId="0" fontId="29" fillId="4" borderId="31" xfId="0" quotePrefix="1" applyFont="1" applyFill="1" applyBorder="1" applyAlignment="1">
      <alignment vertical="center" wrapText="1"/>
    </xf>
    <xf numFmtId="0" fontId="56" fillId="4" borderId="9" xfId="140" applyFont="1" applyFill="1" applyBorder="1" applyAlignment="1">
      <alignment horizontal="center" vertical="center"/>
    </xf>
    <xf numFmtId="0" fontId="13" fillId="4" borderId="8" xfId="218" applyFont="1" applyFill="1" applyBorder="1" applyAlignment="1">
      <alignment horizontal="center" vertical="center" wrapText="1"/>
    </xf>
    <xf numFmtId="2" fontId="13" fillId="4" borderId="0" xfId="218" applyNumberFormat="1" applyFont="1" applyFill="1" applyAlignment="1">
      <alignment horizontal="center" vertical="center" wrapText="1"/>
    </xf>
    <xf numFmtId="0" fontId="13" fillId="4" borderId="0" xfId="218" applyFont="1" applyFill="1" applyAlignment="1">
      <alignment horizontal="center" vertical="center" wrapText="1"/>
    </xf>
    <xf numFmtId="0" fontId="5" fillId="4" borderId="8" xfId="0" applyFont="1" applyFill="1" applyBorder="1" applyAlignment="1">
      <alignment horizontal="center" vertical="center"/>
    </xf>
    <xf numFmtId="0" fontId="5" fillId="4" borderId="8" xfId="0" applyFont="1" applyFill="1" applyBorder="1" applyAlignment="1">
      <alignment horizontal="justify" vertical="center" wrapText="1"/>
    </xf>
    <xf numFmtId="0" fontId="5" fillId="4" borderId="8" xfId="0" applyFont="1" applyFill="1" applyBorder="1" applyAlignment="1">
      <alignment vertical="center"/>
    </xf>
    <xf numFmtId="0" fontId="29" fillId="4" borderId="8" xfId="0" quotePrefix="1" applyFont="1" applyFill="1" applyBorder="1" applyAlignment="1">
      <alignment horizontal="justify" vertical="center" wrapText="1"/>
    </xf>
    <xf numFmtId="0" fontId="135" fillId="4" borderId="0" xfId="0" applyFont="1" applyFill="1" applyAlignment="1">
      <alignment vertical="center"/>
    </xf>
    <xf numFmtId="4" fontId="29" fillId="4" borderId="8" xfId="0" applyNumberFormat="1" applyFont="1" applyFill="1" applyBorder="1" applyAlignment="1">
      <alignment vertical="center"/>
    </xf>
    <xf numFmtId="0" fontId="13" fillId="4" borderId="8" xfId="138" applyFont="1" applyFill="1" applyBorder="1" applyAlignment="1">
      <alignment horizontal="center" vertical="center" wrapText="1"/>
    </xf>
    <xf numFmtId="182" fontId="29" fillId="4" borderId="35" xfId="218" applyNumberFormat="1" applyFont="1" applyFill="1" applyBorder="1" applyAlignment="1">
      <alignment horizontal="center" vertical="center" wrapText="1"/>
    </xf>
    <xf numFmtId="0" fontId="54" fillId="0" borderId="17" xfId="218" applyFont="1" applyBorder="1"/>
    <xf numFmtId="2" fontId="29" fillId="0" borderId="11" xfId="0" applyNumberFormat="1" applyFont="1" applyBorder="1" applyAlignment="1">
      <alignment vertical="center"/>
    </xf>
    <xf numFmtId="43" fontId="29" fillId="0" borderId="0" xfId="0" applyNumberFormat="1" applyFont="1" applyAlignment="1">
      <alignment vertical="center" wrapText="1"/>
    </xf>
    <xf numFmtId="177" fontId="29" fillId="0" borderId="0" xfId="0" applyNumberFormat="1" applyFont="1" applyAlignment="1">
      <alignment vertical="center" wrapText="1"/>
    </xf>
    <xf numFmtId="177" fontId="29" fillId="4" borderId="8" xfId="0" applyNumberFormat="1" applyFont="1" applyFill="1" applyBorder="1" applyAlignment="1">
      <alignment vertical="center"/>
    </xf>
    <xf numFmtId="2" fontId="135" fillId="4" borderId="0" xfId="0" applyNumberFormat="1" applyFont="1" applyFill="1" applyAlignment="1">
      <alignment vertical="center"/>
    </xf>
    <xf numFmtId="0" fontId="5" fillId="4" borderId="8" xfId="0" quotePrefix="1" applyFont="1" applyFill="1" applyBorder="1" applyAlignment="1">
      <alignment horizontal="justify" vertical="center" wrapText="1"/>
    </xf>
    <xf numFmtId="0" fontId="5" fillId="0" borderId="5" xfId="150" applyFont="1" applyBorder="1" applyAlignment="1">
      <alignment horizontal="center" vertical="center" wrapText="1"/>
    </xf>
    <xf numFmtId="0" fontId="12" fillId="0" borderId="0" xfId="138" applyFont="1" applyAlignment="1">
      <alignment horizontal="center" vertical="center" wrapText="1"/>
    </xf>
    <xf numFmtId="43" fontId="29" fillId="0" borderId="0" xfId="304" applyFont="1" applyAlignment="1">
      <alignment vertical="center" wrapText="1"/>
    </xf>
    <xf numFmtId="0" fontId="135" fillId="4" borderId="0" xfId="0" applyFont="1" applyFill="1" applyAlignment="1">
      <alignment vertical="center" wrapText="1"/>
    </xf>
    <xf numFmtId="0" fontId="5" fillId="4" borderId="25" xfId="0" applyFont="1" applyFill="1" applyBorder="1" applyAlignment="1">
      <alignment horizontal="center" vertical="center" wrapText="1"/>
    </xf>
    <xf numFmtId="0" fontId="5" fillId="4" borderId="25" xfId="0" applyFont="1" applyFill="1" applyBorder="1" applyAlignment="1">
      <alignment vertical="center" wrapText="1"/>
    </xf>
    <xf numFmtId="0" fontId="5" fillId="4" borderId="17" xfId="0" applyFont="1" applyFill="1" applyBorder="1" applyAlignment="1">
      <alignment horizontal="center" vertical="center" wrapText="1"/>
    </xf>
    <xf numFmtId="0" fontId="29" fillId="4" borderId="0" xfId="0" applyFont="1" applyFill="1" applyAlignment="1">
      <alignment horizontal="center" vertical="center"/>
    </xf>
    <xf numFmtId="0" fontId="0" fillId="4" borderId="0" xfId="0" applyFill="1" applyAlignment="1">
      <alignment vertical="center"/>
    </xf>
    <xf numFmtId="0" fontId="0" fillId="4" borderId="0" xfId="0" applyFill="1" applyAlignment="1">
      <alignment vertical="center" wrapText="1"/>
    </xf>
    <xf numFmtId="43" fontId="29" fillId="4" borderId="8" xfId="0" applyNumberFormat="1" applyFont="1" applyFill="1" applyBorder="1" applyAlignment="1">
      <alignment horizontal="right" vertical="center" wrapText="1"/>
    </xf>
    <xf numFmtId="0" fontId="29" fillId="0" borderId="8" xfId="140" quotePrefix="1" applyBorder="1" applyAlignment="1">
      <alignment horizontal="justify" vertical="center" wrapText="1"/>
    </xf>
    <xf numFmtId="177" fontId="29" fillId="0" borderId="8" xfId="0" applyNumberFormat="1" applyFont="1" applyBorder="1" applyAlignment="1">
      <alignment horizontal="right" vertical="center" wrapText="1"/>
    </xf>
    <xf numFmtId="0" fontId="29" fillId="0" borderId="8" xfId="219" quotePrefix="1" applyBorder="1" applyAlignment="1">
      <alignment vertical="center" wrapText="1"/>
    </xf>
    <xf numFmtId="0" fontId="29" fillId="4" borderId="8" xfId="138" quotePrefix="1" applyFill="1" applyBorder="1" applyAlignment="1">
      <alignment vertical="center" wrapText="1"/>
    </xf>
    <xf numFmtId="4" fontId="29" fillId="4" borderId="8" xfId="0" applyNumberFormat="1" applyFont="1" applyFill="1" applyBorder="1" applyAlignment="1">
      <alignment horizontal="right" vertical="center" wrapText="1"/>
    </xf>
    <xf numFmtId="0" fontId="29" fillId="4" borderId="11" xfId="140" quotePrefix="1" applyFill="1" applyBorder="1" applyAlignment="1">
      <alignment horizontal="justify" vertical="center" wrapText="1"/>
    </xf>
    <xf numFmtId="0" fontId="29" fillId="4" borderId="11" xfId="0" applyFont="1" applyFill="1" applyBorder="1" applyAlignment="1">
      <alignment horizontal="right" vertical="center" wrapText="1"/>
    </xf>
    <xf numFmtId="0" fontId="29" fillId="4" borderId="9" xfId="0" applyFont="1" applyFill="1" applyBorder="1" applyAlignment="1">
      <alignment vertical="center"/>
    </xf>
    <xf numFmtId="167" fontId="59" fillId="0" borderId="5" xfId="48" applyFont="1" applyFill="1" applyBorder="1" applyAlignment="1">
      <alignment horizontal="center" vertical="center" wrapText="1"/>
    </xf>
    <xf numFmtId="0" fontId="12" fillId="0" borderId="14" xfId="218" applyFont="1" applyBorder="1" applyAlignment="1">
      <alignment horizontal="center" vertical="center" wrapText="1"/>
    </xf>
    <xf numFmtId="0" fontId="13" fillId="4" borderId="9" xfId="218" applyFont="1" applyFill="1" applyBorder="1" applyAlignment="1">
      <alignment horizontal="center" vertical="center" wrapText="1"/>
    </xf>
    <xf numFmtId="0" fontId="12" fillId="0" borderId="8" xfId="218" applyFont="1" applyBorder="1" applyAlignment="1">
      <alignment horizontal="center" vertical="center" wrapText="1"/>
    </xf>
    <xf numFmtId="0" fontId="12" fillId="4" borderId="8" xfId="0" applyFont="1" applyFill="1" applyBorder="1" applyAlignment="1">
      <alignment horizontal="center" vertical="center" wrapText="1"/>
    </xf>
    <xf numFmtId="0" fontId="136" fillId="4" borderId="37" xfId="0" applyFont="1" applyFill="1" applyBorder="1" applyAlignment="1">
      <alignment vertical="center"/>
    </xf>
    <xf numFmtId="0" fontId="136" fillId="4" borderId="35" xfId="0" applyFont="1" applyFill="1" applyBorder="1" applyAlignment="1">
      <alignment vertical="center"/>
    </xf>
    <xf numFmtId="0" fontId="5" fillId="4" borderId="35" xfId="0" applyFont="1" applyFill="1" applyBorder="1" applyAlignment="1">
      <alignment vertical="center"/>
    </xf>
    <xf numFmtId="0" fontId="29" fillId="4" borderId="35" xfId="0" applyFont="1" applyFill="1" applyBorder="1" applyAlignment="1">
      <alignment vertical="center"/>
    </xf>
    <xf numFmtId="0" fontId="29" fillId="4" borderId="8" xfId="140" quotePrefix="1" applyFill="1" applyBorder="1" applyAlignment="1">
      <alignment horizontal="left" vertical="center" wrapText="1"/>
    </xf>
    <xf numFmtId="0" fontId="4" fillId="4" borderId="32" xfId="147" applyFont="1" applyFill="1" applyBorder="1" applyAlignment="1">
      <alignment horizontal="left" vertical="center" wrapText="1"/>
    </xf>
    <xf numFmtId="0" fontId="9" fillId="4" borderId="8" xfId="140" quotePrefix="1" applyFont="1" applyFill="1" applyBorder="1" applyAlignment="1">
      <alignment horizontal="justify" vertical="center" wrapText="1"/>
    </xf>
    <xf numFmtId="0" fontId="29" fillId="4" borderId="8" xfId="305" quotePrefix="1" applyFont="1" applyFill="1" applyBorder="1" applyAlignment="1">
      <alignment vertical="center" wrapText="1"/>
    </xf>
    <xf numFmtId="0" fontId="29" fillId="4" borderId="8" xfId="140" applyFill="1" applyBorder="1" applyAlignment="1">
      <alignment horizontal="justify" vertical="center" wrapText="1"/>
    </xf>
    <xf numFmtId="0" fontId="4" fillId="4" borderId="8" xfId="140" applyFont="1" applyFill="1" applyBorder="1" applyAlignment="1">
      <alignment horizontal="justify" vertical="center" wrapText="1"/>
    </xf>
    <xf numFmtId="0" fontId="29" fillId="4" borderId="18" xfId="140" quotePrefix="1" applyFill="1" applyBorder="1" applyAlignment="1">
      <alignment horizontal="justify" vertical="center" wrapText="1"/>
    </xf>
    <xf numFmtId="0" fontId="59" fillId="0" borderId="9" xfId="0" applyFont="1" applyBorder="1" applyAlignment="1">
      <alignment horizontal="center" vertical="center" wrapText="1"/>
    </xf>
    <xf numFmtId="0" fontId="5" fillId="0" borderId="5" xfId="138" applyFont="1" applyBorder="1" applyAlignment="1">
      <alignment horizontal="justify" vertical="center" wrapText="1"/>
    </xf>
    <xf numFmtId="177" fontId="29" fillId="0" borderId="5" xfId="95" applyNumberFormat="1" applyFont="1" applyFill="1" applyBorder="1" applyAlignment="1">
      <alignment horizontal="right" vertical="center" wrapText="1"/>
    </xf>
    <xf numFmtId="0" fontId="29" fillId="0" borderId="5" xfId="195" applyFont="1" applyBorder="1" applyAlignment="1">
      <alignment horizontal="right" wrapText="1"/>
    </xf>
    <xf numFmtId="167" fontId="29" fillId="0" borderId="5" xfId="48" applyFont="1" applyFill="1" applyBorder="1" applyAlignment="1">
      <alignment horizontal="center" wrapText="1"/>
    </xf>
    <xf numFmtId="167" fontId="29" fillId="0" borderId="5" xfId="48" applyFont="1" applyFill="1" applyBorder="1" applyAlignment="1">
      <alignment horizontal="center" vertical="center" wrapText="1"/>
    </xf>
    <xf numFmtId="0" fontId="29" fillId="0" borderId="5" xfId="138" applyBorder="1" applyAlignment="1">
      <alignment horizontal="justify" vertical="center" wrapText="1"/>
    </xf>
    <xf numFmtId="1" fontId="29" fillId="0" borderId="5" xfId="138" applyNumberFormat="1" applyBorder="1" applyAlignment="1">
      <alignment horizontal="right" vertical="center" wrapText="1"/>
    </xf>
    <xf numFmtId="185" fontId="29" fillId="0" borderId="5" xfId="48" applyNumberFormat="1" applyFont="1" applyFill="1" applyBorder="1" applyAlignment="1">
      <alignment horizontal="right" vertical="center" wrapText="1"/>
    </xf>
    <xf numFmtId="167" fontId="29" fillId="0" borderId="5" xfId="48" applyFont="1" applyFill="1" applyBorder="1" applyAlignment="1">
      <alignment horizontal="right" vertical="center" wrapText="1"/>
    </xf>
    <xf numFmtId="167" fontId="29" fillId="0" borderId="5" xfId="48" applyFont="1" applyFill="1" applyBorder="1" applyAlignment="1">
      <alignment vertical="center" wrapText="1"/>
    </xf>
    <xf numFmtId="0" fontId="4" fillId="0" borderId="5" xfId="138" applyFont="1" applyBorder="1" applyAlignment="1">
      <alignment horizontal="justify" vertical="center" wrapText="1"/>
    </xf>
    <xf numFmtId="1" fontId="4" fillId="0" borderId="5" xfId="138" applyNumberFormat="1" applyFont="1" applyBorder="1" applyAlignment="1">
      <alignment horizontal="right" vertical="center" wrapText="1"/>
    </xf>
    <xf numFmtId="1" fontId="29" fillId="0" borderId="13" xfId="138" applyNumberFormat="1" applyBorder="1" applyAlignment="1">
      <alignment horizontal="right" vertical="center" wrapText="1"/>
    </xf>
    <xf numFmtId="3" fontId="29" fillId="0" borderId="5" xfId="138" applyNumberFormat="1" applyBorder="1" applyAlignment="1">
      <alignment horizontal="right" vertical="center" wrapText="1"/>
    </xf>
    <xf numFmtId="0" fontId="29" fillId="0" borderId="5" xfId="138" applyBorder="1" applyAlignment="1">
      <alignment horizontal="right" vertical="center" wrapText="1"/>
    </xf>
    <xf numFmtId="167" fontId="29" fillId="0" borderId="5" xfId="48" applyFont="1" applyFill="1" applyBorder="1" applyAlignment="1">
      <alignment horizontal="right" wrapText="1"/>
    </xf>
    <xf numFmtId="0" fontId="5" fillId="0" borderId="5" xfId="138" applyFont="1" applyBorder="1" applyAlignment="1">
      <alignment horizontal="right" vertical="center" wrapText="1"/>
    </xf>
    <xf numFmtId="175" fontId="29" fillId="0" borderId="5" xfId="95" applyNumberFormat="1" applyFont="1" applyFill="1" applyBorder="1" applyAlignment="1">
      <alignment horizontal="right" vertical="center" wrapText="1"/>
    </xf>
    <xf numFmtId="185" fontId="29" fillId="0" borderId="5" xfId="48" applyNumberFormat="1" applyFont="1" applyFill="1" applyBorder="1" applyAlignment="1">
      <alignment horizontal="right" wrapText="1"/>
    </xf>
    <xf numFmtId="0" fontId="5" fillId="0" borderId="5" xfId="138" applyFont="1" applyBorder="1" applyAlignment="1">
      <alignment horizontal="left" vertical="center" wrapText="1"/>
    </xf>
    <xf numFmtId="0" fontId="29" fillId="0" borderId="5" xfId="138" applyBorder="1" applyAlignment="1">
      <alignment horizontal="right"/>
    </xf>
    <xf numFmtId="0" fontId="29" fillId="0" borderId="5" xfId="138" applyBorder="1" applyAlignment="1">
      <alignment horizontal="left" vertical="center" wrapText="1"/>
    </xf>
    <xf numFmtId="172" fontId="29" fillId="0" borderId="5" xfId="138" applyNumberFormat="1" applyBorder="1" applyAlignment="1">
      <alignment horizontal="right" vertical="center" wrapText="1"/>
    </xf>
    <xf numFmtId="0" fontId="29" fillId="0" borderId="5" xfId="138" applyBorder="1" applyAlignment="1">
      <alignment horizontal="left" vertical="center"/>
    </xf>
    <xf numFmtId="177" fontId="29" fillId="0" borderId="5" xfId="48" applyNumberFormat="1" applyFont="1" applyFill="1" applyBorder="1" applyAlignment="1">
      <alignment horizontal="right" vertical="center" wrapText="1"/>
    </xf>
    <xf numFmtId="0" fontId="29" fillId="0" borderId="24" xfId="154" applyBorder="1" applyAlignment="1">
      <alignment horizontal="right"/>
    </xf>
    <xf numFmtId="1" fontId="29" fillId="0" borderId="25" xfId="138" applyNumberFormat="1" applyBorder="1" applyAlignment="1">
      <alignment horizontal="right" vertical="center" wrapText="1"/>
    </xf>
    <xf numFmtId="2" fontId="29" fillId="0" borderId="5" xfId="138" applyNumberFormat="1" applyBorder="1" applyAlignment="1">
      <alignment horizontal="right" vertical="center" wrapText="1"/>
    </xf>
    <xf numFmtId="2" fontId="29" fillId="0" borderId="25" xfId="138" applyNumberFormat="1" applyBorder="1" applyAlignment="1">
      <alignment horizontal="right" vertical="center" wrapText="1"/>
    </xf>
    <xf numFmtId="177" fontId="29" fillId="0" borderId="25" xfId="48" applyNumberFormat="1" applyFont="1" applyFill="1" applyBorder="1" applyAlignment="1">
      <alignment horizontal="right" vertical="center" wrapText="1"/>
    </xf>
    <xf numFmtId="175" fontId="29" fillId="0" borderId="5" xfId="48" applyNumberFormat="1" applyFont="1" applyFill="1" applyBorder="1" applyAlignment="1">
      <alignment horizontal="right" vertical="center" wrapText="1"/>
    </xf>
    <xf numFmtId="221" fontId="29" fillId="0" borderId="5" xfId="48" applyNumberFormat="1" applyFont="1" applyFill="1" applyBorder="1" applyAlignment="1">
      <alignment horizontal="right" vertical="center" wrapText="1"/>
    </xf>
    <xf numFmtId="221" fontId="29" fillId="0" borderId="25" xfId="48" applyNumberFormat="1" applyFont="1" applyFill="1" applyBorder="1" applyAlignment="1">
      <alignment horizontal="right" vertical="center" wrapText="1"/>
    </xf>
    <xf numFmtId="0" fontId="29" fillId="0" borderId="13" xfId="138" applyBorder="1" applyAlignment="1">
      <alignment horizontal="justify" vertical="center" wrapText="1"/>
    </xf>
    <xf numFmtId="2" fontId="29" fillId="0" borderId="25" xfId="250" applyNumberFormat="1" applyFont="1" applyFill="1" applyBorder="1" applyAlignment="1">
      <alignment horizontal="right" vertical="center" wrapText="1"/>
    </xf>
    <xf numFmtId="2" fontId="29" fillId="0" borderId="5" xfId="250" applyNumberFormat="1" applyFont="1" applyFill="1" applyBorder="1" applyAlignment="1">
      <alignment horizontal="right" vertical="center" wrapText="1"/>
    </xf>
    <xf numFmtId="182" fontId="29" fillId="0" borderId="5" xfId="138" applyNumberFormat="1" applyBorder="1" applyAlignment="1">
      <alignment horizontal="right" vertical="center"/>
    </xf>
    <xf numFmtId="188" fontId="29" fillId="0" borderId="5" xfId="48" applyNumberFormat="1" applyFont="1" applyFill="1" applyBorder="1" applyAlignment="1">
      <alignment horizontal="right" vertical="center" wrapText="1"/>
    </xf>
    <xf numFmtId="0" fontId="29" fillId="0" borderId="5" xfId="138" applyBorder="1" applyAlignment="1">
      <alignment horizontal="right" vertical="center"/>
    </xf>
    <xf numFmtId="167" fontId="29" fillId="0" borderId="5" xfId="48" applyFont="1" applyFill="1" applyBorder="1" applyAlignment="1">
      <alignment horizontal="right" vertical="center"/>
    </xf>
    <xf numFmtId="0" fontId="66" fillId="0" borderId="0" xfId="195" applyFont="1" applyAlignment="1">
      <alignment horizontal="center" vertical="center"/>
    </xf>
    <xf numFmtId="0" fontId="54" fillId="0" borderId="0" xfId="154" applyFont="1"/>
    <xf numFmtId="177" fontId="29" fillId="0" borderId="5" xfId="304" applyNumberFormat="1" applyFont="1" applyBorder="1" applyAlignment="1">
      <alignment horizontal="right" vertical="center" wrapText="1"/>
    </xf>
    <xf numFmtId="177" fontId="13" fillId="0" borderId="5" xfId="94" applyNumberFormat="1" applyFont="1" applyFill="1" applyBorder="1" applyAlignment="1">
      <alignment horizontal="center" vertical="center" wrapText="1"/>
    </xf>
    <xf numFmtId="177" fontId="12" fillId="0" borderId="5" xfId="94" applyNumberFormat="1" applyFont="1" applyFill="1" applyBorder="1" applyAlignment="1">
      <alignment horizontal="center" vertical="center" wrapText="1"/>
    </xf>
    <xf numFmtId="185" fontId="4" fillId="0" borderId="5" xfId="48" applyNumberFormat="1" applyFont="1" applyFill="1" applyBorder="1" applyAlignment="1">
      <alignment horizontal="right" vertical="center" wrapText="1"/>
    </xf>
    <xf numFmtId="167" fontId="4" fillId="0" borderId="5" xfId="48" applyFont="1" applyFill="1" applyBorder="1" applyAlignment="1">
      <alignment horizontal="right" vertical="center" wrapText="1"/>
    </xf>
    <xf numFmtId="185" fontId="29" fillId="0" borderId="5" xfId="48" applyNumberFormat="1" applyFont="1" applyFill="1" applyBorder="1" applyAlignment="1">
      <alignment horizontal="right" vertical="center"/>
    </xf>
    <xf numFmtId="175" fontId="29" fillId="0" borderId="25" xfId="48" applyNumberFormat="1" applyFont="1" applyFill="1" applyBorder="1" applyAlignment="1">
      <alignment horizontal="right" vertical="center" wrapText="1"/>
    </xf>
    <xf numFmtId="0" fontId="29" fillId="0" borderId="5" xfId="48" applyNumberFormat="1" applyFont="1" applyFill="1" applyBorder="1" applyAlignment="1">
      <alignment horizontal="right" vertical="center"/>
    </xf>
    <xf numFmtId="0" fontId="29" fillId="0" borderId="24" xfId="154" applyBorder="1" applyAlignment="1">
      <alignment horizontal="right" vertical="center"/>
    </xf>
    <xf numFmtId="0" fontId="13" fillId="4" borderId="18" xfId="218" applyFont="1" applyFill="1" applyBorder="1" applyAlignment="1">
      <alignment horizontal="center" vertical="center" wrapText="1"/>
    </xf>
    <xf numFmtId="43" fontId="29" fillId="4" borderId="0" xfId="0" applyNumberFormat="1" applyFont="1" applyFill="1" applyAlignment="1">
      <alignment vertical="center" wrapText="1"/>
    </xf>
    <xf numFmtId="0" fontId="6" fillId="0" borderId="0" xfId="0" applyFont="1"/>
    <xf numFmtId="0" fontId="6" fillId="0" borderId="5" xfId="0" applyFont="1" applyBorder="1"/>
    <xf numFmtId="164" fontId="6" fillId="0" borderId="5" xfId="307" applyFont="1" applyBorder="1"/>
    <xf numFmtId="164" fontId="2" fillId="0" borderId="5" xfId="307" applyFont="1" applyBorder="1"/>
    <xf numFmtId="164" fontId="6" fillId="0" borderId="0" xfId="0" applyNumberFormat="1" applyFont="1"/>
    <xf numFmtId="2" fontId="6" fillId="0" borderId="5" xfId="0" applyNumberFormat="1" applyFont="1" applyBorder="1"/>
    <xf numFmtId="0" fontId="29" fillId="4" borderId="0" xfId="152" applyFont="1" applyFill="1"/>
    <xf numFmtId="0" fontId="139" fillId="4" borderId="40" xfId="152" applyFont="1" applyFill="1" applyBorder="1" applyAlignment="1">
      <alignment horizontal="center" vertical="center"/>
    </xf>
    <xf numFmtId="0" fontId="5" fillId="4" borderId="40" xfId="152" applyFont="1" applyFill="1" applyBorder="1" applyAlignment="1">
      <alignment vertical="center"/>
    </xf>
    <xf numFmtId="0" fontId="12" fillId="4" borderId="40" xfId="152" applyFont="1" applyFill="1" applyBorder="1" applyAlignment="1">
      <alignment vertical="center"/>
    </xf>
    <xf numFmtId="43" fontId="12" fillId="4" borderId="40" xfId="308" applyFont="1" applyFill="1" applyBorder="1" applyAlignment="1">
      <alignment horizontal="right" vertical="center"/>
    </xf>
    <xf numFmtId="0" fontId="5" fillId="4" borderId="0" xfId="152" applyFont="1" applyFill="1"/>
    <xf numFmtId="0" fontId="11" fillId="4" borderId="40" xfId="152" applyFont="1" applyFill="1" applyBorder="1" applyAlignment="1">
      <alignment horizontal="center" vertical="center"/>
    </xf>
    <xf numFmtId="0" fontId="29" fillId="4" borderId="40" xfId="309" applyFont="1" applyFill="1" applyBorder="1" applyAlignment="1">
      <alignment vertical="center"/>
    </xf>
    <xf numFmtId="0" fontId="11" fillId="4" borderId="40" xfId="309" applyFont="1" applyFill="1" applyBorder="1" applyAlignment="1">
      <alignment horizontal="center" vertical="center"/>
    </xf>
    <xf numFmtId="43" fontId="13" fillId="4" borderId="40" xfId="308" applyFont="1" applyFill="1" applyBorder="1" applyAlignment="1">
      <alignment horizontal="center" vertical="center"/>
    </xf>
    <xf numFmtId="0" fontId="29" fillId="4" borderId="40" xfId="308" applyNumberFormat="1" applyFont="1" applyFill="1" applyBorder="1" applyAlignment="1">
      <alignment vertical="center"/>
    </xf>
    <xf numFmtId="0" fontId="29" fillId="4" borderId="40" xfId="152" applyFont="1" applyFill="1" applyBorder="1" applyAlignment="1">
      <alignment vertical="center"/>
    </xf>
    <xf numFmtId="0" fontId="5" fillId="4" borderId="40" xfId="152" applyFont="1" applyFill="1" applyBorder="1" applyAlignment="1">
      <alignment horizontal="left" vertical="center"/>
    </xf>
    <xf numFmtId="0" fontId="5" fillId="4" borderId="40" xfId="308" applyNumberFormat="1" applyFont="1" applyFill="1" applyBorder="1" applyAlignment="1">
      <alignment vertical="center"/>
    </xf>
    <xf numFmtId="0" fontId="5" fillId="4" borderId="40" xfId="309" applyFont="1" applyFill="1" applyBorder="1" applyAlignment="1">
      <alignment vertical="center"/>
    </xf>
    <xf numFmtId="0" fontId="11" fillId="4" borderId="40" xfId="2" applyFont="1" applyFill="1" applyBorder="1" applyAlignment="1">
      <alignment horizontal="center" vertical="center"/>
    </xf>
    <xf numFmtId="0" fontId="4" fillId="4" borderId="40" xfId="309" quotePrefix="1" applyFont="1" applyFill="1" applyBorder="1" applyAlignment="1">
      <alignment vertical="center"/>
    </xf>
    <xf numFmtId="0" fontId="4" fillId="4" borderId="40" xfId="309" applyFont="1" applyFill="1" applyBorder="1" applyAlignment="1">
      <alignment vertical="center"/>
    </xf>
    <xf numFmtId="0" fontId="139" fillId="4" borderId="40" xfId="309" applyFont="1" applyFill="1" applyBorder="1" applyAlignment="1">
      <alignment horizontal="center" vertical="center"/>
    </xf>
    <xf numFmtId="0" fontId="29" fillId="4" borderId="40" xfId="2" applyFont="1" applyFill="1" applyBorder="1" applyAlignment="1">
      <alignment horizontal="left"/>
    </xf>
    <xf numFmtId="0" fontId="5" fillId="4" borderId="40" xfId="2" applyFont="1" applyFill="1" applyBorder="1" applyAlignment="1">
      <alignment horizontal="left"/>
    </xf>
    <xf numFmtId="0" fontId="139" fillId="4" borderId="40" xfId="2" applyFont="1" applyFill="1" applyBorder="1" applyAlignment="1">
      <alignment horizontal="center" vertical="center"/>
    </xf>
    <xf numFmtId="0" fontId="29" fillId="4" borderId="40" xfId="309" applyFont="1" applyFill="1" applyBorder="1" applyAlignment="1">
      <alignment vertical="center" wrapText="1"/>
    </xf>
    <xf numFmtId="0" fontId="11" fillId="4" borderId="40" xfId="309" applyFont="1" applyFill="1" applyBorder="1" applyAlignment="1">
      <alignment horizontal="center" vertical="center" wrapText="1"/>
    </xf>
    <xf numFmtId="0" fontId="5" fillId="4" borderId="40" xfId="152" applyFont="1" applyFill="1" applyBorder="1" applyAlignment="1">
      <alignment horizontal="left" vertical="center" wrapText="1"/>
    </xf>
    <xf numFmtId="0" fontId="29" fillId="4" borderId="40" xfId="152" applyFont="1" applyFill="1" applyBorder="1" applyAlignment="1">
      <alignment vertical="center" wrapText="1"/>
    </xf>
    <xf numFmtId="0" fontId="29" fillId="4" borderId="40" xfId="310" applyNumberFormat="1" applyFont="1" applyFill="1" applyBorder="1" applyAlignment="1">
      <alignment vertical="center"/>
    </xf>
    <xf numFmtId="0" fontId="29" fillId="4" borderId="40" xfId="310" applyNumberFormat="1" applyFont="1" applyFill="1" applyBorder="1" applyAlignment="1">
      <alignment vertical="center" wrapText="1"/>
    </xf>
    <xf numFmtId="0" fontId="5" fillId="4" borderId="40" xfId="310" applyNumberFormat="1" applyFont="1" applyFill="1" applyBorder="1" applyAlignment="1">
      <alignment vertical="center" wrapText="1"/>
    </xf>
    <xf numFmtId="0" fontId="140" fillId="4" borderId="40" xfId="152" applyFont="1" applyFill="1" applyBorder="1" applyAlignment="1">
      <alignment horizontal="center" vertical="center"/>
    </xf>
    <xf numFmtId="0" fontId="4" fillId="4" borderId="40" xfId="310" applyNumberFormat="1" applyFont="1" applyFill="1" applyBorder="1" applyAlignment="1">
      <alignment vertical="center" wrapText="1"/>
    </xf>
    <xf numFmtId="0" fontId="4" fillId="4" borderId="0" xfId="152" applyFont="1" applyFill="1"/>
    <xf numFmtId="43" fontId="12" fillId="4" borderId="40" xfId="308" applyFont="1" applyFill="1" applyBorder="1" applyAlignment="1">
      <alignment horizontal="center" vertical="center"/>
    </xf>
    <xf numFmtId="0" fontId="5" fillId="4" borderId="40" xfId="310" applyNumberFormat="1" applyFont="1" applyFill="1" applyBorder="1" applyAlignment="1">
      <alignment vertical="center"/>
    </xf>
    <xf numFmtId="0" fontId="11" fillId="4" borderId="40" xfId="306" applyFont="1" applyFill="1" applyBorder="1" applyAlignment="1">
      <alignment horizontal="center" vertical="center" wrapText="1"/>
    </xf>
    <xf numFmtId="0" fontId="29" fillId="4" borderId="40" xfId="244" applyFont="1" applyFill="1" applyBorder="1" applyAlignment="1">
      <alignment horizontal="left" vertical="center" wrapText="1"/>
    </xf>
    <xf numFmtId="0" fontId="11" fillId="4" borderId="40" xfId="244" applyFont="1" applyFill="1" applyBorder="1" applyAlignment="1">
      <alignment horizontal="center" vertical="center" wrapText="1"/>
    </xf>
    <xf numFmtId="0" fontId="5" fillId="4" borderId="40" xfId="152" applyFont="1" applyFill="1" applyBorder="1" applyAlignment="1">
      <alignment vertical="center" wrapText="1"/>
    </xf>
    <xf numFmtId="0" fontId="139" fillId="4" borderId="41" xfId="152" applyFont="1" applyFill="1" applyBorder="1" applyAlignment="1">
      <alignment horizontal="center" vertical="center"/>
    </xf>
    <xf numFmtId="0" fontId="5" fillId="4" borderId="41" xfId="309" applyFont="1" applyFill="1" applyBorder="1" applyAlignment="1">
      <alignment vertical="center" wrapText="1"/>
    </xf>
    <xf numFmtId="0" fontId="62" fillId="4" borderId="0" xfId="152" applyFont="1" applyFill="1" applyAlignment="1">
      <alignment horizontal="center" vertical="center"/>
    </xf>
    <xf numFmtId="0" fontId="13" fillId="4" borderId="0" xfId="152" applyFont="1" applyFill="1" applyAlignment="1">
      <alignment horizontal="center" vertical="center"/>
    </xf>
    <xf numFmtId="0" fontId="29" fillId="4" borderId="0" xfId="152" applyFont="1" applyFill="1" applyAlignment="1">
      <alignment horizontal="center" vertical="center"/>
    </xf>
    <xf numFmtId="4" fontId="141" fillId="4" borderId="0" xfId="152" applyNumberFormat="1" applyFont="1" applyFill="1" applyAlignment="1">
      <alignment horizontal="center" vertical="center"/>
    </xf>
    <xf numFmtId="0" fontId="144" fillId="0" borderId="8" xfId="0" applyFont="1" applyBorder="1" applyAlignment="1">
      <alignment vertical="center"/>
    </xf>
    <xf numFmtId="0" fontId="145" fillId="0" borderId="8" xfId="0" applyFont="1" applyBorder="1" applyAlignment="1">
      <alignment vertical="center"/>
    </xf>
    <xf numFmtId="0" fontId="146" fillId="0" borderId="8" xfId="0" applyFont="1" applyBorder="1" applyAlignment="1">
      <alignment vertical="center" wrapText="1"/>
    </xf>
    <xf numFmtId="0" fontId="147" fillId="0" borderId="8" xfId="0" applyFont="1" applyBorder="1" applyAlignment="1">
      <alignment vertical="center" wrapText="1"/>
    </xf>
    <xf numFmtId="43" fontId="147" fillId="0" borderId="8" xfId="304" applyFont="1" applyFill="1" applyBorder="1" applyAlignment="1">
      <alignment horizontal="right" vertical="center" wrapText="1"/>
    </xf>
    <xf numFmtId="43" fontId="147" fillId="4" borderId="15" xfId="304" applyFont="1" applyFill="1" applyBorder="1" applyAlignment="1">
      <alignment horizontal="right" vertical="center" wrapText="1"/>
    </xf>
    <xf numFmtId="0" fontId="147" fillId="0" borderId="8" xfId="0" applyFont="1" applyBorder="1" applyAlignment="1">
      <alignment horizontal="right" vertical="center" wrapText="1"/>
    </xf>
    <xf numFmtId="43" fontId="147" fillId="0" borderId="8" xfId="50" applyFont="1" applyFill="1" applyBorder="1" applyAlignment="1">
      <alignment horizontal="right" vertical="center" wrapText="1"/>
    </xf>
    <xf numFmtId="0" fontId="147" fillId="4" borderId="8" xfId="0" applyFont="1" applyFill="1" applyBorder="1" applyAlignment="1">
      <alignment horizontal="right" vertical="center" wrapText="1"/>
    </xf>
    <xf numFmtId="43" fontId="147" fillId="4" borderId="8" xfId="50" applyFont="1" applyFill="1" applyBorder="1" applyAlignment="1">
      <alignment horizontal="right" vertical="center" wrapText="1"/>
    </xf>
    <xf numFmtId="177" fontId="147" fillId="0" borderId="8" xfId="0" applyNumberFormat="1" applyFont="1" applyBorder="1" applyAlignment="1">
      <alignment horizontal="right" vertical="center" wrapText="1"/>
    </xf>
    <xf numFmtId="177" fontId="147" fillId="0" borderId="8" xfId="50" applyNumberFormat="1" applyFont="1" applyFill="1" applyBorder="1" applyAlignment="1">
      <alignment horizontal="right" vertical="center" wrapText="1"/>
    </xf>
    <xf numFmtId="2" fontId="147" fillId="4" borderId="8" xfId="0" applyNumberFormat="1" applyFont="1" applyFill="1" applyBorder="1" applyAlignment="1">
      <alignment horizontal="right" vertical="center" wrapText="1"/>
    </xf>
    <xf numFmtId="3" fontId="147" fillId="4" borderId="8" xfId="0" applyNumberFormat="1" applyFont="1" applyFill="1" applyBorder="1" applyAlignment="1">
      <alignment horizontal="right" vertical="center" wrapText="1"/>
    </xf>
    <xf numFmtId="0" fontId="144" fillId="4" borderId="8" xfId="0" applyFont="1" applyFill="1" applyBorder="1" applyAlignment="1">
      <alignment horizontal="right" vertical="center"/>
    </xf>
    <xf numFmtId="177" fontId="147" fillId="4" borderId="8" xfId="304" applyNumberFormat="1" applyFont="1" applyFill="1" applyBorder="1" applyAlignment="1">
      <alignment horizontal="right" vertical="center" wrapText="1"/>
    </xf>
    <xf numFmtId="177" fontId="147" fillId="4" borderId="11" xfId="304" applyNumberFormat="1" applyFont="1" applyFill="1" applyBorder="1" applyAlignment="1">
      <alignment horizontal="right" vertical="center" wrapText="1"/>
    </xf>
    <xf numFmtId="0" fontId="147" fillId="0" borderId="0" xfId="0" applyFont="1" applyAlignment="1">
      <alignment vertical="center"/>
    </xf>
    <xf numFmtId="0" fontId="147" fillId="4" borderId="0" xfId="152" applyFont="1" applyFill="1"/>
    <xf numFmtId="0" fontId="144" fillId="0" borderId="9" xfId="0" applyFont="1" applyBorder="1" applyAlignment="1">
      <alignment horizontal="center" vertical="center" wrapText="1"/>
    </xf>
    <xf numFmtId="43" fontId="147" fillId="4" borderId="8" xfId="304" applyFont="1" applyFill="1" applyBorder="1" applyAlignment="1">
      <alignment horizontal="right" vertical="center" wrapText="1"/>
    </xf>
    <xf numFmtId="175" fontId="147" fillId="4" borderId="8" xfId="50" applyNumberFormat="1" applyFont="1" applyFill="1" applyBorder="1" applyAlignment="1">
      <alignment horizontal="right" vertical="center" wrapText="1"/>
    </xf>
    <xf numFmtId="219" fontId="147" fillId="0" borderId="8" xfId="50" applyNumberFormat="1" applyFont="1" applyFill="1" applyBorder="1" applyAlignment="1">
      <alignment horizontal="right" vertical="center" wrapText="1"/>
    </xf>
    <xf numFmtId="4" fontId="144" fillId="4" borderId="8" xfId="0" applyNumberFormat="1" applyFont="1" applyFill="1" applyBorder="1" applyAlignment="1">
      <alignment horizontal="right" vertical="center"/>
    </xf>
    <xf numFmtId="4" fontId="147" fillId="4" borderId="8" xfId="0" applyNumberFormat="1" applyFont="1" applyFill="1" applyBorder="1" applyAlignment="1">
      <alignment horizontal="right" vertical="center" wrapText="1"/>
    </xf>
    <xf numFmtId="0" fontId="142" fillId="0" borderId="17" xfId="0" applyFont="1" applyBorder="1" applyAlignment="1">
      <alignment horizontal="center" vertical="center" wrapText="1"/>
    </xf>
    <xf numFmtId="0" fontId="144" fillId="4" borderId="14" xfId="0" applyFont="1" applyFill="1" applyBorder="1" applyAlignment="1">
      <alignment horizontal="right" vertical="center"/>
    </xf>
    <xf numFmtId="175" fontId="144" fillId="4" borderId="14" xfId="304" applyNumberFormat="1" applyFont="1" applyFill="1" applyBorder="1" applyAlignment="1">
      <alignment horizontal="right" vertical="center"/>
    </xf>
    <xf numFmtId="0" fontId="147" fillId="0" borderId="18" xfId="0" applyFont="1" applyBorder="1" applyAlignment="1">
      <alignment horizontal="right" vertical="center"/>
    </xf>
    <xf numFmtId="0" fontId="147" fillId="0" borderId="11" xfId="0" applyFont="1" applyBorder="1" applyAlignment="1">
      <alignment horizontal="right" vertical="center"/>
    </xf>
    <xf numFmtId="0" fontId="147" fillId="0" borderId="0" xfId="0" applyFont="1" applyAlignment="1">
      <alignment horizontal="right" vertical="center"/>
    </xf>
    <xf numFmtId="0" fontId="143" fillId="0" borderId="0" xfId="0" applyFont="1" applyAlignment="1">
      <alignment horizontal="right" vertical="center"/>
    </xf>
    <xf numFmtId="0" fontId="150" fillId="4" borderId="8" xfId="0" applyFont="1" applyFill="1" applyBorder="1" applyAlignment="1">
      <alignment horizontal="right" vertical="center" wrapText="1"/>
    </xf>
    <xf numFmtId="43" fontId="150" fillId="4" borderId="8" xfId="50" applyFont="1" applyFill="1" applyBorder="1" applyAlignment="1">
      <alignment horizontal="right" vertical="center" wrapText="1"/>
    </xf>
    <xf numFmtId="0" fontId="29" fillId="3" borderId="8" xfId="140" quotePrefix="1" applyFill="1" applyBorder="1" applyAlignment="1">
      <alignment horizontal="justify" vertical="center" wrapText="1"/>
    </xf>
    <xf numFmtId="177" fontId="147" fillId="3" borderId="8" xfId="50" applyNumberFormat="1" applyFont="1" applyFill="1" applyBorder="1" applyAlignment="1">
      <alignment horizontal="right" vertical="center" wrapText="1"/>
    </xf>
    <xf numFmtId="43" fontId="29" fillId="3" borderId="8" xfId="50" applyFont="1" applyFill="1" applyBorder="1" applyAlignment="1">
      <alignment horizontal="right" vertical="center" wrapText="1"/>
    </xf>
    <xf numFmtId="177" fontId="29" fillId="3" borderId="8" xfId="50" applyNumberFormat="1" applyFont="1" applyFill="1" applyBorder="1" applyAlignment="1">
      <alignment horizontal="right" vertical="center" wrapText="1"/>
    </xf>
    <xf numFmtId="43" fontId="147" fillId="3" borderId="8" xfId="50" applyFont="1" applyFill="1" applyBorder="1" applyAlignment="1">
      <alignment horizontal="right" vertical="center" wrapText="1"/>
    </xf>
    <xf numFmtId="177" fontId="147" fillId="4" borderId="8" xfId="50" applyNumberFormat="1" applyFont="1" applyFill="1" applyBorder="1" applyAlignment="1">
      <alignment horizontal="right" vertical="center" wrapText="1"/>
    </xf>
    <xf numFmtId="2" fontId="147" fillId="3" borderId="8" xfId="0" applyNumberFormat="1" applyFont="1" applyFill="1" applyBorder="1" applyAlignment="1">
      <alignment horizontal="right" vertical="center" wrapText="1"/>
    </xf>
    <xf numFmtId="219" fontId="29" fillId="3" borderId="8" xfId="50" applyNumberFormat="1" applyFont="1" applyFill="1" applyBorder="1" applyAlignment="1">
      <alignment horizontal="right" vertical="center" wrapText="1"/>
    </xf>
    <xf numFmtId="219" fontId="150" fillId="3" borderId="8" xfId="50" applyNumberFormat="1" applyFont="1" applyFill="1" applyBorder="1" applyAlignment="1">
      <alignment horizontal="right" vertical="center" wrapText="1"/>
    </xf>
    <xf numFmtId="0" fontId="13" fillId="3" borderId="8" xfId="140" applyFont="1" applyFill="1" applyBorder="1" applyAlignment="1">
      <alignment horizontal="center" vertical="center" wrapText="1"/>
    </xf>
    <xf numFmtId="2" fontId="29" fillId="3" borderId="8" xfId="0" applyNumberFormat="1" applyFont="1" applyFill="1" applyBorder="1" applyAlignment="1">
      <alignment vertical="center"/>
    </xf>
    <xf numFmtId="2" fontId="29" fillId="3" borderId="8" xfId="0" applyNumberFormat="1" applyFont="1" applyFill="1" applyBorder="1" applyAlignment="1">
      <alignment horizontal="right" vertical="center"/>
    </xf>
    <xf numFmtId="43" fontId="29" fillId="3" borderId="0" xfId="0" applyNumberFormat="1" applyFont="1" applyFill="1" applyAlignment="1">
      <alignment vertical="center" wrapText="1"/>
    </xf>
    <xf numFmtId="0" fontId="145" fillId="3" borderId="8" xfId="0" applyFont="1" applyFill="1" applyBorder="1" applyAlignment="1">
      <alignment vertical="center"/>
    </xf>
    <xf numFmtId="0" fontId="132" fillId="0" borderId="8" xfId="150" applyFont="1" applyBorder="1" applyAlignment="1">
      <alignment horizontal="center" vertical="center" wrapText="1"/>
    </xf>
    <xf numFmtId="0" fontId="150" fillId="0" borderId="8" xfId="150" applyFont="1" applyBorder="1" applyAlignment="1">
      <alignment horizontal="justify" vertical="center" wrapText="1"/>
    </xf>
    <xf numFmtId="0" fontId="132" fillId="0" borderId="8" xfId="150" applyFont="1" applyBorder="1" applyAlignment="1">
      <alignment vertical="center" wrapText="1"/>
    </xf>
    <xf numFmtId="43" fontId="150" fillId="0" borderId="8" xfId="50" applyFont="1" applyFill="1" applyBorder="1" applyAlignment="1">
      <alignment horizontal="right" vertical="center" wrapText="1"/>
    </xf>
    <xf numFmtId="2" fontId="150" fillId="0" borderId="8" xfId="0" applyNumberFormat="1" applyFont="1" applyBorder="1" applyAlignment="1">
      <alignment vertical="center"/>
    </xf>
    <xf numFmtId="2" fontId="150" fillId="4" borderId="8" xfId="0" applyNumberFormat="1" applyFont="1" applyFill="1" applyBorder="1" applyAlignment="1">
      <alignment horizontal="right" vertical="center"/>
    </xf>
    <xf numFmtId="2" fontId="150" fillId="3" borderId="8" xfId="0" applyNumberFormat="1" applyFont="1" applyFill="1" applyBorder="1" applyAlignment="1">
      <alignment horizontal="right" vertical="center" wrapText="1"/>
    </xf>
    <xf numFmtId="43" fontId="150" fillId="0" borderId="0" xfId="0" applyNumberFormat="1" applyFont="1" applyAlignment="1">
      <alignment vertical="center" wrapText="1"/>
    </xf>
    <xf numFmtId="0" fontId="150" fillId="0" borderId="0" xfId="0" applyFont="1" applyAlignment="1">
      <alignment vertical="center" wrapText="1"/>
    </xf>
    <xf numFmtId="43" fontId="150" fillId="0" borderId="8" xfId="304" applyFont="1" applyFill="1" applyBorder="1" applyAlignment="1">
      <alignment horizontal="right" vertical="center" wrapText="1"/>
    </xf>
    <xf numFmtId="0" fontId="152" fillId="0" borderId="0" xfId="0" applyFont="1" applyAlignment="1">
      <alignment vertical="center" wrapText="1"/>
    </xf>
    <xf numFmtId="0" fontId="151" fillId="3" borderId="8" xfId="0" applyFont="1" applyFill="1" applyBorder="1" applyAlignment="1">
      <alignment vertical="center"/>
    </xf>
    <xf numFmtId="0" fontId="132" fillId="0" borderId="8" xfId="140" applyFont="1" applyBorder="1" applyAlignment="1">
      <alignment horizontal="center" vertical="center" wrapText="1"/>
    </xf>
    <xf numFmtId="0" fontId="150" fillId="0" borderId="8" xfId="140" quotePrefix="1" applyFont="1" applyBorder="1" applyAlignment="1">
      <alignment horizontal="justify" vertical="center" wrapText="1"/>
    </xf>
    <xf numFmtId="0" fontId="152" fillId="0" borderId="8" xfId="140" quotePrefix="1" applyFont="1" applyBorder="1" applyAlignment="1">
      <alignment horizontal="justify" vertical="center" wrapText="1"/>
    </xf>
    <xf numFmtId="177" fontId="152" fillId="0" borderId="0" xfId="0" applyNumberFormat="1" applyFont="1" applyAlignment="1">
      <alignment vertical="center" wrapText="1"/>
    </xf>
    <xf numFmtId="43" fontId="150" fillId="3" borderId="8" xfId="50" applyFont="1" applyFill="1" applyBorder="1" applyAlignment="1">
      <alignment horizontal="right" vertical="center" wrapText="1"/>
    </xf>
    <xf numFmtId="2" fontId="150" fillId="3" borderId="8" xfId="0" applyNumberFormat="1" applyFont="1" applyFill="1" applyBorder="1" applyAlignment="1">
      <alignment vertical="center"/>
    </xf>
    <xf numFmtId="43" fontId="150" fillId="3" borderId="8" xfId="304" applyFont="1" applyFill="1" applyBorder="1" applyAlignment="1">
      <alignment horizontal="right" vertical="center" wrapText="1"/>
    </xf>
    <xf numFmtId="219" fontId="147" fillId="4" borderId="8" xfId="50" applyNumberFormat="1" applyFont="1" applyFill="1" applyBorder="1" applyAlignment="1">
      <alignment horizontal="right" vertical="center" wrapText="1"/>
    </xf>
    <xf numFmtId="43" fontId="150" fillId="3" borderId="15" xfId="304" applyFont="1" applyFill="1" applyBorder="1" applyAlignment="1">
      <alignment horizontal="right" vertical="center" wrapText="1"/>
    </xf>
    <xf numFmtId="43" fontId="152" fillId="0" borderId="0" xfId="0" applyNumberFormat="1" applyFont="1" applyAlignment="1">
      <alignment vertical="center" wrapText="1"/>
    </xf>
    <xf numFmtId="177" fontId="29" fillId="4" borderId="8" xfId="50" applyNumberFormat="1" applyFont="1" applyFill="1" applyBorder="1" applyAlignment="1">
      <alignment horizontal="right" vertical="center" wrapText="1"/>
    </xf>
    <xf numFmtId="43" fontId="153" fillId="3" borderId="8" xfId="50" applyFont="1" applyFill="1" applyBorder="1" applyAlignment="1">
      <alignment horizontal="right" vertical="center" wrapText="1"/>
    </xf>
    <xf numFmtId="164" fontId="6" fillId="3" borderId="5" xfId="307" applyFont="1" applyFill="1" applyBorder="1"/>
    <xf numFmtId="164" fontId="154" fillId="0" borderId="5" xfId="307" applyFont="1" applyBorder="1"/>
    <xf numFmtId="164" fontId="6" fillId="0" borderId="0" xfId="307" applyFont="1"/>
    <xf numFmtId="224" fontId="6" fillId="0" borderId="5" xfId="307" applyNumberFormat="1" applyFont="1" applyBorder="1"/>
    <xf numFmtId="223" fontId="6" fillId="0" borderId="0" xfId="307" applyNumberFormat="1" applyFont="1"/>
    <xf numFmtId="2" fontId="6" fillId="0" borderId="0" xfId="0" applyNumberFormat="1" applyFont="1"/>
    <xf numFmtId="0" fontId="2" fillId="0" borderId="5" xfId="0" applyFont="1" applyBorder="1"/>
    <xf numFmtId="164" fontId="2" fillId="0" borderId="5" xfId="0" applyNumberFormat="1" applyFont="1" applyBorder="1"/>
    <xf numFmtId="0" fontId="155" fillId="4" borderId="8" xfId="0" applyFont="1" applyFill="1" applyBorder="1" applyAlignment="1">
      <alignment horizontal="center" vertical="center"/>
    </xf>
    <xf numFmtId="0" fontId="155" fillId="4" borderId="8" xfId="0" applyFont="1" applyFill="1" applyBorder="1" applyAlignment="1">
      <alignment horizontal="justify" vertical="center" wrapText="1"/>
    </xf>
    <xf numFmtId="0" fontId="156" fillId="4" borderId="8" xfId="0" applyFont="1" applyFill="1" applyBorder="1" applyAlignment="1">
      <alignment horizontal="center" vertical="center" wrapText="1"/>
    </xf>
    <xf numFmtId="2" fontId="155" fillId="4" borderId="8" xfId="0" applyNumberFormat="1" applyFont="1" applyFill="1" applyBorder="1" applyAlignment="1">
      <alignment vertical="center"/>
    </xf>
    <xf numFmtId="0" fontId="155" fillId="4" borderId="35" xfId="0" applyFont="1" applyFill="1" applyBorder="1" applyAlignment="1">
      <alignment vertical="center"/>
    </xf>
    <xf numFmtId="0" fontId="150" fillId="4" borderId="0" xfId="0" applyFont="1" applyFill="1" applyAlignment="1">
      <alignment vertical="center"/>
    </xf>
    <xf numFmtId="0" fontId="152" fillId="4" borderId="8" xfId="0" applyFont="1" applyFill="1" applyBorder="1" applyAlignment="1">
      <alignment horizontal="justify" vertical="center" wrapText="1"/>
    </xf>
    <xf numFmtId="0" fontId="132" fillId="4" borderId="8" xfId="0" applyFont="1" applyFill="1" applyBorder="1" applyAlignment="1">
      <alignment horizontal="center" vertical="center" wrapText="1"/>
    </xf>
    <xf numFmtId="2" fontId="150" fillId="4" borderId="8" xfId="0" applyNumberFormat="1" applyFont="1" applyFill="1" applyBorder="1" applyAlignment="1">
      <alignment vertical="center"/>
    </xf>
    <xf numFmtId="0" fontId="155" fillId="4" borderId="0" xfId="0" applyFont="1" applyFill="1" applyAlignment="1">
      <alignment vertical="center"/>
    </xf>
    <xf numFmtId="0" fontId="150" fillId="4" borderId="8" xfId="0" quotePrefix="1" applyFont="1" applyFill="1" applyBorder="1" applyAlignment="1">
      <alignment horizontal="center" vertical="center"/>
    </xf>
    <xf numFmtId="0" fontId="150" fillId="4" borderId="8" xfId="0" applyFont="1" applyFill="1" applyBorder="1" applyAlignment="1">
      <alignment horizontal="justify" vertical="center" wrapText="1"/>
    </xf>
    <xf numFmtId="0" fontId="150" fillId="4" borderId="35" xfId="0" applyFont="1" applyFill="1" applyBorder="1" applyAlignment="1">
      <alignment vertical="center"/>
    </xf>
    <xf numFmtId="0" fontId="150" fillId="4" borderId="5" xfId="0" applyFont="1" applyFill="1" applyBorder="1" applyAlignment="1">
      <alignment horizontal="center" vertical="center" wrapText="1"/>
    </xf>
    <xf numFmtId="0" fontId="150" fillId="4" borderId="8" xfId="0" applyFont="1" applyFill="1" applyBorder="1" applyAlignment="1">
      <alignment vertical="center" wrapText="1"/>
    </xf>
    <xf numFmtId="0" fontId="141" fillId="4" borderId="0" xfId="0" applyFont="1" applyFill="1" applyAlignment="1">
      <alignment vertical="center"/>
    </xf>
    <xf numFmtId="0" fontId="150" fillId="4" borderId="8" xfId="0" applyFont="1" applyFill="1" applyBorder="1" applyAlignment="1">
      <alignment vertical="center"/>
    </xf>
    <xf numFmtId="4" fontId="150" fillId="4" borderId="8" xfId="0" applyNumberFormat="1" applyFont="1" applyFill="1" applyBorder="1" applyAlignment="1">
      <alignment vertical="center"/>
    </xf>
    <xf numFmtId="0" fontId="150" fillId="4" borderId="11" xfId="0" applyFont="1" applyFill="1" applyBorder="1" applyAlignment="1">
      <alignment vertical="center" wrapText="1"/>
    </xf>
    <xf numFmtId="0" fontId="132" fillId="4" borderId="11" xfId="0" applyFont="1" applyFill="1" applyBorder="1" applyAlignment="1">
      <alignment horizontal="center" vertical="center" wrapText="1"/>
    </xf>
    <xf numFmtId="0" fontId="150" fillId="4" borderId="11" xfId="0" applyFont="1" applyFill="1" applyBorder="1" applyAlignment="1">
      <alignment vertical="center"/>
    </xf>
    <xf numFmtId="0" fontId="155" fillId="4" borderId="38" xfId="0" applyFont="1" applyFill="1" applyBorder="1" applyAlignment="1">
      <alignment vertical="center"/>
    </xf>
    <xf numFmtId="0" fontId="29" fillId="3" borderId="8" xfId="147" applyFont="1" applyFill="1" applyBorder="1" applyAlignment="1">
      <alignment vertical="center" wrapText="1"/>
    </xf>
    <xf numFmtId="0" fontId="13" fillId="3" borderId="8" xfId="247" applyFont="1" applyFill="1" applyBorder="1" applyAlignment="1">
      <alignment horizontal="center" vertical="center"/>
    </xf>
    <xf numFmtId="0" fontId="147" fillId="3" borderId="8" xfId="0" applyFont="1" applyFill="1" applyBorder="1" applyAlignment="1">
      <alignment horizontal="right" vertical="center" wrapText="1"/>
    </xf>
    <xf numFmtId="0" fontId="29" fillId="3" borderId="8" xfId="0" applyFont="1" applyFill="1" applyBorder="1" applyAlignment="1">
      <alignment horizontal="right" vertical="center" wrapText="1"/>
    </xf>
    <xf numFmtId="0" fontId="5" fillId="3" borderId="0" xfId="0" applyFont="1" applyFill="1" applyAlignment="1">
      <alignment vertical="center" wrapText="1"/>
    </xf>
    <xf numFmtId="0" fontId="62" fillId="4" borderId="14" xfId="152" applyFont="1" applyFill="1" applyBorder="1"/>
    <xf numFmtId="0" fontId="65" fillId="4" borderId="8" xfId="152" applyFont="1" applyFill="1" applyBorder="1"/>
    <xf numFmtId="0" fontId="62" fillId="4" borderId="8" xfId="152" applyFont="1" applyFill="1" applyBorder="1"/>
    <xf numFmtId="0" fontId="62" fillId="4" borderId="5" xfId="152" applyFont="1" applyFill="1" applyBorder="1" applyAlignment="1">
      <alignment horizontal="center" vertical="center" wrapText="1"/>
    </xf>
    <xf numFmtId="0" fontId="62" fillId="3" borderId="5" xfId="152" applyFont="1" applyFill="1" applyBorder="1" applyAlignment="1">
      <alignment horizontal="center" vertical="center" wrapText="1"/>
    </xf>
    <xf numFmtId="0" fontId="65" fillId="4" borderId="11" xfId="152" applyFont="1" applyFill="1" applyBorder="1"/>
    <xf numFmtId="0" fontId="65" fillId="4" borderId="40" xfId="152" applyFont="1" applyFill="1" applyBorder="1" applyAlignment="1">
      <alignment horizontal="center" vertical="center"/>
    </xf>
    <xf numFmtId="0" fontId="62" fillId="4" borderId="40" xfId="152" applyFont="1" applyFill="1" applyBorder="1" applyAlignment="1">
      <alignment horizontal="center" vertical="center"/>
    </xf>
    <xf numFmtId="0" fontId="65" fillId="4" borderId="41" xfId="152" applyFont="1" applyFill="1" applyBorder="1" applyAlignment="1">
      <alignment horizontal="center" vertical="center"/>
    </xf>
    <xf numFmtId="4" fontId="54" fillId="0" borderId="8" xfId="218" applyNumberFormat="1" applyFont="1" applyBorder="1" applyAlignment="1">
      <alignment horizontal="right" vertical="center" wrapText="1"/>
    </xf>
    <xf numFmtId="4" fontId="54" fillId="4" borderId="8" xfId="218" applyNumberFormat="1" applyFont="1" applyFill="1" applyBorder="1" applyAlignment="1">
      <alignment horizontal="right" vertical="center" wrapText="1"/>
    </xf>
    <xf numFmtId="2" fontId="54" fillId="0" borderId="8" xfId="138" applyNumberFormat="1" applyFont="1" applyBorder="1" applyAlignment="1">
      <alignment vertical="center"/>
    </xf>
    <xf numFmtId="2" fontId="54" fillId="4" borderId="8" xfId="138" applyNumberFormat="1" applyFont="1" applyFill="1" applyBorder="1" applyAlignment="1">
      <alignment vertical="center"/>
    </xf>
    <xf numFmtId="3" fontId="54" fillId="0" borderId="8" xfId="140" applyNumberFormat="1" applyFont="1" applyBorder="1" applyAlignment="1">
      <alignment vertical="center"/>
    </xf>
    <xf numFmtId="4" fontId="54" fillId="4" borderId="8" xfId="140" applyNumberFormat="1" applyFont="1" applyFill="1" applyBorder="1" applyAlignment="1">
      <alignment vertical="center"/>
    </xf>
    <xf numFmtId="172" fontId="143" fillId="4" borderId="8" xfId="140" applyNumberFormat="1" applyFont="1" applyFill="1" applyBorder="1" applyAlignment="1">
      <alignment vertical="center"/>
    </xf>
    <xf numFmtId="175" fontId="54" fillId="4" borderId="8" xfId="50" applyNumberFormat="1" applyFont="1" applyFill="1" applyBorder="1" applyAlignment="1">
      <alignment horizontal="right" vertical="center" wrapText="1"/>
    </xf>
    <xf numFmtId="43" fontId="54" fillId="4" borderId="8" xfId="50" applyFont="1" applyFill="1" applyBorder="1" applyAlignment="1">
      <alignment horizontal="right" vertical="center" wrapText="1"/>
    </xf>
    <xf numFmtId="0" fontId="54" fillId="0" borderId="8" xfId="218" applyFont="1" applyBorder="1" applyAlignment="1">
      <alignment horizontal="right" vertical="center" wrapText="1"/>
    </xf>
    <xf numFmtId="0" fontId="54" fillId="4" borderId="8" xfId="218" applyFont="1" applyFill="1" applyBorder="1" applyAlignment="1">
      <alignment horizontal="right" vertical="center" wrapText="1"/>
    </xf>
    <xf numFmtId="2" fontId="54" fillId="4" borderId="8" xfId="218" applyNumberFormat="1" applyFont="1" applyFill="1" applyBorder="1" applyAlignment="1">
      <alignment horizontal="right" vertical="center" wrapText="1"/>
    </xf>
    <xf numFmtId="2" fontId="143" fillId="4" borderId="8" xfId="218" applyNumberFormat="1" applyFont="1" applyFill="1" applyBorder="1" applyAlignment="1">
      <alignment horizontal="right" vertical="center" wrapText="1"/>
    </xf>
    <xf numFmtId="2" fontId="54" fillId="4" borderId="8" xfId="244" applyNumberFormat="1" applyFont="1" applyFill="1" applyBorder="1" applyAlignment="1">
      <alignment horizontal="right" vertical="center" wrapText="1"/>
    </xf>
    <xf numFmtId="43" fontId="54" fillId="4" borderId="8" xfId="0" applyNumberFormat="1" applyFont="1" applyFill="1" applyBorder="1" applyAlignment="1">
      <alignment horizontal="right" vertical="center" wrapText="1"/>
    </xf>
    <xf numFmtId="0" fontId="54" fillId="4" borderId="8" xfId="0" applyFont="1" applyFill="1" applyBorder="1" applyAlignment="1">
      <alignment horizontal="right" vertical="center" wrapText="1"/>
    </xf>
    <xf numFmtId="172" fontId="54" fillId="4" borderId="8" xfId="56" applyNumberFormat="1" applyFont="1" applyFill="1" applyBorder="1" applyAlignment="1">
      <alignment horizontal="right" vertical="center" wrapText="1"/>
    </xf>
    <xf numFmtId="4" fontId="54" fillId="4" borderId="8" xfId="56" applyNumberFormat="1" applyFont="1" applyFill="1" applyBorder="1" applyAlignment="1">
      <alignment horizontal="right" vertical="center" wrapText="1"/>
    </xf>
    <xf numFmtId="182" fontId="54" fillId="4" borderId="8" xfId="0" applyNumberFormat="1" applyFont="1" applyFill="1" applyBorder="1" applyAlignment="1">
      <alignment vertical="center"/>
    </xf>
    <xf numFmtId="182" fontId="54" fillId="4" borderId="8" xfId="0" applyNumberFormat="1" applyFont="1" applyFill="1" applyBorder="1" applyAlignment="1">
      <alignment horizontal="right" vertical="center" wrapText="1"/>
    </xf>
    <xf numFmtId="4" fontId="54" fillId="4" borderId="8" xfId="0" applyNumberFormat="1" applyFont="1" applyFill="1" applyBorder="1" applyAlignment="1">
      <alignment horizontal="right" vertical="center" wrapText="1"/>
    </xf>
    <xf numFmtId="4" fontId="54" fillId="4" borderId="8" xfId="0" applyNumberFormat="1" applyFont="1" applyFill="1" applyBorder="1" applyAlignment="1">
      <alignment vertical="center"/>
    </xf>
    <xf numFmtId="4" fontId="143" fillId="4" borderId="8" xfId="0" applyNumberFormat="1" applyFont="1" applyFill="1" applyBorder="1" applyAlignment="1">
      <alignment vertical="center"/>
    </xf>
    <xf numFmtId="4" fontId="54" fillId="4" borderId="8" xfId="140" applyNumberFormat="1" applyFont="1" applyFill="1" applyBorder="1" applyAlignment="1">
      <alignment horizontal="right" vertical="center" wrapText="1"/>
    </xf>
    <xf numFmtId="182" fontId="54" fillId="4" borderId="8" xfId="138" applyNumberFormat="1" applyFont="1" applyFill="1" applyBorder="1" applyAlignment="1">
      <alignment vertical="center" wrapText="1"/>
    </xf>
    <xf numFmtId="182" fontId="54" fillId="4" borderId="8" xfId="138" applyNumberFormat="1" applyFont="1" applyFill="1" applyBorder="1" applyAlignment="1">
      <alignment horizontal="right" vertical="center" wrapText="1"/>
    </xf>
    <xf numFmtId="182" fontId="54" fillId="4" borderId="8" xfId="296" applyNumberFormat="1" applyFont="1" applyFill="1" applyBorder="1" applyAlignment="1">
      <alignment horizontal="right" vertical="center" wrapText="1"/>
    </xf>
    <xf numFmtId="182" fontId="54" fillId="4" borderId="8" xfId="218" applyNumberFormat="1" applyFont="1" applyFill="1" applyBorder="1" applyAlignment="1">
      <alignment horizontal="right" vertical="center" wrapText="1"/>
    </xf>
    <xf numFmtId="0" fontId="54" fillId="4" borderId="8" xfId="140" applyFont="1" applyFill="1" applyBorder="1" applyAlignment="1">
      <alignment horizontal="right" vertical="center"/>
    </xf>
    <xf numFmtId="0" fontId="54" fillId="4" borderId="8" xfId="140" applyFont="1" applyFill="1" applyBorder="1" applyAlignment="1">
      <alignment vertical="center"/>
    </xf>
    <xf numFmtId="177" fontId="54" fillId="4" borderId="8" xfId="303" applyNumberFormat="1" applyFont="1" applyFill="1" applyBorder="1" applyAlignment="1">
      <alignment horizontal="right" vertical="center" wrapText="1"/>
    </xf>
    <xf numFmtId="0" fontId="54" fillId="4" borderId="8" xfId="0" applyFont="1" applyFill="1" applyBorder="1" applyAlignment="1">
      <alignment horizontal="right" vertical="center"/>
    </xf>
    <xf numFmtId="43" fontId="54" fillId="0" borderId="11" xfId="218" applyNumberFormat="1" applyFont="1" applyBorder="1" applyAlignment="1">
      <alignment horizontal="right" vertical="center" wrapText="1"/>
    </xf>
    <xf numFmtId="0" fontId="6" fillId="0" borderId="0" xfId="0" applyFont="1" applyAlignment="1">
      <alignment horizontal="center"/>
    </xf>
    <xf numFmtId="0" fontId="150" fillId="3" borderId="8" xfId="0" quotePrefix="1" applyFont="1" applyFill="1" applyBorder="1" applyAlignment="1">
      <alignment horizontal="center" vertical="center"/>
    </xf>
    <xf numFmtId="0" fontId="150" fillId="3" borderId="8" xfId="0" applyFont="1" applyFill="1" applyBorder="1" applyAlignment="1">
      <alignment horizontal="justify" vertical="center" wrapText="1"/>
    </xf>
    <xf numFmtId="0" fontId="132" fillId="3" borderId="8" xfId="0" applyFont="1" applyFill="1" applyBorder="1" applyAlignment="1">
      <alignment horizontal="center" vertical="center" wrapText="1"/>
    </xf>
    <xf numFmtId="0" fontId="150" fillId="3" borderId="35" xfId="0" applyFont="1" applyFill="1" applyBorder="1" applyAlignment="1">
      <alignment vertical="center"/>
    </xf>
    <xf numFmtId="0" fontId="150" fillId="3" borderId="0" xfId="0" applyFont="1" applyFill="1" applyAlignment="1">
      <alignment vertical="center"/>
    </xf>
    <xf numFmtId="0" fontId="155" fillId="3" borderId="8" xfId="0" applyFont="1" applyFill="1" applyBorder="1" applyAlignment="1">
      <alignment horizontal="center" vertical="center"/>
    </xf>
    <xf numFmtId="0" fontId="155" fillId="3" borderId="8" xfId="0" applyFont="1" applyFill="1" applyBorder="1" applyAlignment="1">
      <alignment horizontal="justify" vertical="center" wrapText="1"/>
    </xf>
    <xf numFmtId="0" fontId="156" fillId="3" borderId="8" xfId="0" applyFont="1" applyFill="1" applyBorder="1" applyAlignment="1">
      <alignment horizontal="center" vertical="center" wrapText="1"/>
    </xf>
    <xf numFmtId="2" fontId="155" fillId="3" borderId="8" xfId="0" applyNumberFormat="1" applyFont="1" applyFill="1" applyBorder="1" applyAlignment="1">
      <alignment vertical="center"/>
    </xf>
    <xf numFmtId="0" fontId="155" fillId="3" borderId="35" xfId="0" applyFont="1" applyFill="1" applyBorder="1" applyAlignment="1">
      <alignment vertical="center"/>
    </xf>
    <xf numFmtId="167" fontId="150" fillId="0" borderId="0" xfId="0" applyNumberFormat="1" applyFont="1" applyAlignment="1">
      <alignment vertical="center" wrapText="1"/>
    </xf>
    <xf numFmtId="164" fontId="154" fillId="0" borderId="0" xfId="307" applyFont="1" applyBorder="1"/>
    <xf numFmtId="164" fontId="2" fillId="0" borderId="0" xfId="307" applyFont="1" applyBorder="1"/>
    <xf numFmtId="0" fontId="2" fillId="0" borderId="0" xfId="0" applyFont="1"/>
    <xf numFmtId="164" fontId="6" fillId="0" borderId="0" xfId="307" applyFont="1" applyBorder="1"/>
    <xf numFmtId="2" fontId="6" fillId="0" borderId="5" xfId="307" applyNumberFormat="1" applyFont="1" applyBorder="1"/>
    <xf numFmtId="164" fontId="2" fillId="0" borderId="0" xfId="0" applyNumberFormat="1" applyFont="1"/>
    <xf numFmtId="223" fontId="154" fillId="0" borderId="0" xfId="307" applyNumberFormat="1" applyFont="1" applyBorder="1"/>
    <xf numFmtId="0" fontId="158" fillId="4" borderId="40" xfId="2" applyFont="1" applyFill="1" applyBorder="1" applyAlignment="1">
      <alignment horizontal="center" vertical="center"/>
    </xf>
    <xf numFmtId="0" fontId="157" fillId="4" borderId="40" xfId="2" applyFont="1" applyFill="1" applyBorder="1" applyAlignment="1">
      <alignment horizontal="center" vertical="center"/>
    </xf>
    <xf numFmtId="3" fontId="62" fillId="4" borderId="40" xfId="310" applyNumberFormat="1" applyFont="1" applyFill="1" applyBorder="1" applyAlignment="1">
      <alignment horizontal="right" vertical="center"/>
    </xf>
    <xf numFmtId="0" fontId="5" fillId="4" borderId="0" xfId="0" applyFont="1" applyFill="1"/>
    <xf numFmtId="0" fontId="29" fillId="0" borderId="0" xfId="0" applyFont="1"/>
    <xf numFmtId="177" fontId="5" fillId="0" borderId="0" xfId="0" applyNumberFormat="1" applyFont="1"/>
    <xf numFmtId="175" fontId="5" fillId="0" borderId="0" xfId="0" applyNumberFormat="1" applyFont="1"/>
    <xf numFmtId="177" fontId="5" fillId="4" borderId="0" xfId="0" applyNumberFormat="1" applyFont="1" applyFill="1"/>
    <xf numFmtId="0" fontId="29" fillId="4" borderId="0" xfId="0" applyFont="1" applyFill="1"/>
    <xf numFmtId="0" fontId="13" fillId="0" borderId="0" xfId="0" applyFont="1" applyAlignment="1">
      <alignment vertical="center" wrapText="1"/>
    </xf>
    <xf numFmtId="182" fontId="13" fillId="0" borderId="0" xfId="0" applyNumberFormat="1" applyFont="1" applyAlignment="1">
      <alignment vertical="center" wrapText="1"/>
    </xf>
    <xf numFmtId="2" fontId="13" fillId="0" borderId="0" xfId="0" applyNumberFormat="1" applyFont="1" applyAlignment="1">
      <alignment vertical="center" wrapText="1"/>
    </xf>
    <xf numFmtId="9" fontId="13" fillId="0" borderId="0" xfId="0" applyNumberFormat="1" applyFont="1" applyAlignment="1">
      <alignment vertical="center" wrapText="1"/>
    </xf>
    <xf numFmtId="177" fontId="13" fillId="0" borderId="0" xfId="0" applyNumberFormat="1" applyFont="1" applyAlignment="1">
      <alignment vertical="center" wrapText="1"/>
    </xf>
    <xf numFmtId="0" fontId="13" fillId="4" borderId="0" xfId="0" applyFont="1" applyFill="1" applyAlignment="1">
      <alignment vertical="center" wrapText="1"/>
    </xf>
    <xf numFmtId="182" fontId="13" fillId="4" borderId="0" xfId="0" applyNumberFormat="1" applyFont="1" applyFill="1" applyAlignment="1">
      <alignment vertical="center" wrapText="1"/>
    </xf>
    <xf numFmtId="2" fontId="13" fillId="4" borderId="0" xfId="0" applyNumberFormat="1" applyFont="1" applyFill="1" applyAlignment="1">
      <alignment vertical="center" wrapText="1"/>
    </xf>
    <xf numFmtId="0" fontId="54" fillId="4" borderId="0" xfId="0" applyFont="1" applyFill="1" applyAlignment="1">
      <alignment vertical="center" wrapText="1"/>
    </xf>
    <xf numFmtId="9" fontId="13" fillId="4" borderId="0" xfId="0" applyNumberFormat="1" applyFont="1" applyFill="1" applyAlignment="1">
      <alignment vertical="center" wrapText="1"/>
    </xf>
    <xf numFmtId="177" fontId="13" fillId="4" borderId="0" xfId="0" applyNumberFormat="1" applyFont="1" applyFill="1" applyAlignment="1">
      <alignment vertical="center" wrapText="1"/>
    </xf>
    <xf numFmtId="177" fontId="9" fillId="4" borderId="0" xfId="0" applyNumberFormat="1" applyFont="1" applyFill="1"/>
    <xf numFmtId="0" fontId="55" fillId="4" borderId="0" xfId="0" applyFont="1" applyFill="1" applyAlignment="1">
      <alignment vertical="center" wrapText="1"/>
    </xf>
    <xf numFmtId="182" fontId="55" fillId="4" borderId="0" xfId="0" applyNumberFormat="1" applyFont="1" applyFill="1" applyAlignment="1">
      <alignment vertical="center" wrapText="1"/>
    </xf>
    <xf numFmtId="2" fontId="55" fillId="4" borderId="0" xfId="0" applyNumberFormat="1" applyFont="1" applyFill="1" applyAlignment="1">
      <alignment vertical="center" wrapText="1"/>
    </xf>
    <xf numFmtId="0" fontId="66" fillId="4" borderId="0" xfId="0" applyFont="1" applyFill="1" applyAlignment="1">
      <alignment vertical="center" wrapText="1"/>
    </xf>
    <xf numFmtId="9" fontId="55" fillId="4" borderId="0" xfId="0" applyNumberFormat="1" applyFont="1" applyFill="1" applyAlignment="1">
      <alignment vertical="center" wrapText="1"/>
    </xf>
    <xf numFmtId="177" fontId="55" fillId="4" borderId="0" xfId="0" applyNumberFormat="1" applyFont="1" applyFill="1" applyAlignment="1">
      <alignment vertical="center" wrapText="1"/>
    </xf>
    <xf numFmtId="0" fontId="11" fillId="0" borderId="0" xfId="0" applyFont="1" applyAlignment="1">
      <alignment horizontal="center"/>
    </xf>
    <xf numFmtId="2" fontId="5" fillId="3" borderId="8" xfId="0" applyNumberFormat="1" applyFont="1" applyFill="1" applyBorder="1" applyAlignment="1">
      <alignment vertical="center"/>
    </xf>
    <xf numFmtId="2" fontId="144" fillId="3" borderId="8" xfId="0" applyNumberFormat="1" applyFont="1" applyFill="1" applyBorder="1" applyAlignment="1">
      <alignment vertical="center"/>
    </xf>
    <xf numFmtId="184" fontId="29" fillId="3" borderId="8" xfId="0" applyNumberFormat="1" applyFont="1" applyFill="1" applyBorder="1" applyAlignment="1">
      <alignment vertical="center"/>
    </xf>
    <xf numFmtId="2" fontId="147" fillId="3" borderId="8" xfId="0" applyNumberFormat="1" applyFont="1" applyFill="1" applyBorder="1" applyAlignment="1">
      <alignment vertical="center"/>
    </xf>
    <xf numFmtId="43" fontId="147" fillId="7" borderId="8" xfId="50" applyFont="1" applyFill="1" applyBorder="1" applyAlignment="1">
      <alignment horizontal="right" vertical="center" wrapText="1"/>
    </xf>
    <xf numFmtId="2" fontId="65" fillId="4" borderId="5" xfId="0" applyNumberFormat="1" applyFont="1" applyFill="1" applyBorder="1" applyAlignment="1">
      <alignment horizontal="center" vertical="center" wrapText="1"/>
    </xf>
    <xf numFmtId="177" fontId="12" fillId="4" borderId="40" xfId="300" applyNumberFormat="1" applyFont="1" applyFill="1" applyBorder="1" applyAlignment="1">
      <alignment horizontal="right" vertical="center" wrapText="1"/>
    </xf>
    <xf numFmtId="177" fontId="13" fillId="4" borderId="40" xfId="300" applyNumberFormat="1" applyFont="1" applyFill="1" applyBorder="1" applyAlignment="1">
      <alignment horizontal="right" vertical="center" wrapText="1"/>
    </xf>
    <xf numFmtId="0" fontId="13" fillId="4" borderId="40" xfId="242" applyFont="1" applyFill="1" applyBorder="1" applyAlignment="1">
      <alignment horizontal="right" vertical="center" wrapText="1"/>
    </xf>
    <xf numFmtId="1" fontId="13" fillId="4" borderId="40" xfId="300" applyNumberFormat="1" applyFont="1" applyFill="1" applyBorder="1" applyAlignment="1">
      <alignment horizontal="right" vertical="center" wrapText="1"/>
    </xf>
    <xf numFmtId="175" fontId="13" fillId="4" borderId="40" xfId="300" applyNumberFormat="1" applyFont="1" applyFill="1" applyBorder="1" applyAlignment="1">
      <alignment horizontal="right" vertical="center" wrapText="1"/>
    </xf>
    <xf numFmtId="182" fontId="13" fillId="4" borderId="40" xfId="242" applyNumberFormat="1" applyFont="1" applyFill="1" applyBorder="1" applyAlignment="1">
      <alignment horizontal="right" wrapText="1"/>
    </xf>
    <xf numFmtId="182" fontId="13" fillId="4" borderId="40" xfId="300" applyNumberFormat="1" applyFont="1" applyFill="1" applyBorder="1" applyAlignment="1">
      <alignment horizontal="right" vertical="center" wrapText="1"/>
    </xf>
    <xf numFmtId="182" fontId="13" fillId="4" borderId="40" xfId="242" applyNumberFormat="1" applyFont="1" applyFill="1" applyBorder="1" applyAlignment="1">
      <alignment horizontal="right" vertical="center" wrapText="1"/>
    </xf>
    <xf numFmtId="175" fontId="13" fillId="4" borderId="40" xfId="242" applyNumberFormat="1" applyFont="1" applyFill="1" applyBorder="1" applyAlignment="1">
      <alignment horizontal="right" vertical="center" wrapText="1"/>
    </xf>
    <xf numFmtId="177" fontId="13" fillId="4" borderId="40" xfId="50" applyNumberFormat="1" applyFont="1" applyFill="1" applyBorder="1" applyAlignment="1" applyProtection="1">
      <alignment horizontal="right" vertical="center" wrapText="1"/>
    </xf>
    <xf numFmtId="177" fontId="12" fillId="4" borderId="40" xfId="50" applyNumberFormat="1" applyFont="1" applyFill="1" applyBorder="1" applyAlignment="1" applyProtection="1">
      <alignment horizontal="right" vertical="center" wrapText="1"/>
    </xf>
    <xf numFmtId="43" fontId="13" fillId="4" borderId="40" xfId="50" applyFont="1" applyFill="1" applyBorder="1" applyAlignment="1" applyProtection="1">
      <alignment horizontal="right" vertical="center" wrapText="1"/>
    </xf>
    <xf numFmtId="0" fontId="29" fillId="4" borderId="0" xfId="310" applyNumberFormat="1" applyFont="1" applyFill="1" applyBorder="1" applyAlignment="1">
      <alignment vertical="center" wrapText="1"/>
    </xf>
    <xf numFmtId="0" fontId="29" fillId="4" borderId="40" xfId="306" applyFill="1" applyBorder="1" applyAlignment="1">
      <alignment horizontal="left" vertical="center" wrapText="1"/>
    </xf>
    <xf numFmtId="0" fontId="29" fillId="4" borderId="0" xfId="0" applyFont="1" applyFill="1" applyAlignment="1">
      <alignment horizontal="center"/>
    </xf>
    <xf numFmtId="0" fontId="13" fillId="4" borderId="40" xfId="0" applyFont="1" applyFill="1" applyBorder="1"/>
    <xf numFmtId="0" fontId="29" fillId="3" borderId="0" xfId="0" applyFont="1" applyFill="1" applyAlignment="1">
      <alignment horizontal="center"/>
    </xf>
    <xf numFmtId="4" fontId="148" fillId="4" borderId="40" xfId="152" applyNumberFormat="1" applyFont="1" applyFill="1" applyBorder="1" applyAlignment="1">
      <alignment horizontal="right" vertical="center"/>
    </xf>
    <xf numFmtId="43" fontId="148" fillId="4" borderId="40" xfId="308" applyFont="1" applyFill="1" applyBorder="1" applyAlignment="1">
      <alignment horizontal="right" vertical="center"/>
    </xf>
    <xf numFmtId="4" fontId="149" fillId="4" borderId="40" xfId="309" applyNumberFormat="1" applyFont="1" applyFill="1" applyBorder="1" applyAlignment="1">
      <alignment horizontal="right" vertical="center"/>
    </xf>
    <xf numFmtId="4" fontId="13" fillId="4" borderId="40" xfId="309" applyNumberFormat="1" applyFont="1" applyFill="1" applyBorder="1" applyAlignment="1">
      <alignment horizontal="right" vertical="center"/>
    </xf>
    <xf numFmtId="4" fontId="149" fillId="4" borderId="40" xfId="152" applyNumberFormat="1" applyFont="1" applyFill="1" applyBorder="1" applyAlignment="1">
      <alignment horizontal="right" vertical="center"/>
    </xf>
    <xf numFmtId="4" fontId="13" fillId="4" borderId="40" xfId="152" applyNumberFormat="1" applyFont="1" applyFill="1" applyBorder="1" applyAlignment="1">
      <alignment horizontal="right" vertical="center"/>
    </xf>
    <xf numFmtId="49" fontId="149" fillId="4" borderId="40" xfId="152" quotePrefix="1" applyNumberFormat="1" applyFont="1" applyFill="1" applyBorder="1" applyAlignment="1">
      <alignment horizontal="right" vertical="center"/>
    </xf>
    <xf numFmtId="49" fontId="13" fillId="4" borderId="40" xfId="152" applyNumberFormat="1" applyFont="1" applyFill="1" applyBorder="1" applyAlignment="1">
      <alignment horizontal="right" vertical="center"/>
    </xf>
    <xf numFmtId="4" fontId="12" fillId="4" borderId="40" xfId="152" applyNumberFormat="1" applyFont="1" applyFill="1" applyBorder="1" applyAlignment="1">
      <alignment horizontal="right" vertical="center"/>
    </xf>
    <xf numFmtId="183" fontId="149" fillId="4" borderId="40" xfId="152" applyNumberFormat="1" applyFont="1" applyFill="1" applyBorder="1" applyAlignment="1">
      <alignment horizontal="right" vertical="center"/>
    </xf>
    <xf numFmtId="4" fontId="149" fillId="4" borderId="40" xfId="2" applyNumberFormat="1" applyFont="1" applyFill="1" applyBorder="1" applyAlignment="1">
      <alignment horizontal="right" vertical="center"/>
    </xf>
    <xf numFmtId="4" fontId="148" fillId="4" borderId="40" xfId="309" applyNumberFormat="1" applyFont="1" applyFill="1" applyBorder="1" applyAlignment="1">
      <alignment horizontal="right" vertical="center"/>
    </xf>
    <xf numFmtId="4" fontId="148" fillId="4" borderId="40" xfId="2" applyNumberFormat="1" applyFont="1" applyFill="1" applyBorder="1" applyAlignment="1">
      <alignment horizontal="right" vertical="center"/>
    </xf>
    <xf numFmtId="4" fontId="13" fillId="4" borderId="40" xfId="2" applyNumberFormat="1" applyFont="1" applyFill="1" applyBorder="1" applyAlignment="1">
      <alignment horizontal="right" vertical="center"/>
    </xf>
    <xf numFmtId="3" fontId="149" fillId="4" borderId="40" xfId="152" applyNumberFormat="1" applyFont="1" applyFill="1" applyBorder="1" applyAlignment="1">
      <alignment horizontal="right" vertical="center"/>
    </xf>
    <xf numFmtId="0" fontId="13" fillId="4" borderId="40" xfId="152" applyFont="1" applyFill="1" applyBorder="1" applyAlignment="1">
      <alignment horizontal="right" vertical="center"/>
    </xf>
    <xf numFmtId="3" fontId="13" fillId="4" borderId="40" xfId="152" applyNumberFormat="1" applyFont="1" applyFill="1" applyBorder="1" applyAlignment="1">
      <alignment horizontal="right" vertical="center"/>
    </xf>
    <xf numFmtId="183" fontId="12" fillId="4" borderId="40" xfId="152" applyNumberFormat="1" applyFont="1" applyFill="1" applyBorder="1" applyAlignment="1">
      <alignment horizontal="right" vertical="center"/>
    </xf>
    <xf numFmtId="4" fontId="159" fillId="4" borderId="40" xfId="152" applyNumberFormat="1" applyFont="1" applyFill="1" applyBorder="1" applyAlignment="1">
      <alignment horizontal="right" vertical="center"/>
    </xf>
    <xf numFmtId="4" fontId="55" fillId="4" borderId="40" xfId="152" applyNumberFormat="1" applyFont="1" applyFill="1" applyBorder="1" applyAlignment="1">
      <alignment horizontal="right" vertical="center"/>
    </xf>
    <xf numFmtId="183" fontId="159" fillId="4" borderId="40" xfId="152" applyNumberFormat="1" applyFont="1" applyFill="1" applyBorder="1" applyAlignment="1">
      <alignment horizontal="right" vertical="center"/>
    </xf>
    <xf numFmtId="0" fontId="149" fillId="4" borderId="40" xfId="152" applyFont="1" applyFill="1" applyBorder="1" applyAlignment="1">
      <alignment horizontal="right" vertical="center"/>
    </xf>
    <xf numFmtId="4" fontId="156" fillId="4" borderId="40" xfId="152" applyNumberFormat="1" applyFont="1" applyFill="1" applyBorder="1" applyAlignment="1">
      <alignment horizontal="right" vertical="center"/>
    </xf>
    <xf numFmtId="3" fontId="149" fillId="0" borderId="40" xfId="152" applyNumberFormat="1" applyFont="1" applyBorder="1" applyAlignment="1">
      <alignment horizontal="right" vertical="center"/>
    </xf>
    <xf numFmtId="177" fontId="149" fillId="4" borderId="40" xfId="50" applyNumberFormat="1" applyFont="1" applyFill="1" applyBorder="1" applyAlignment="1">
      <alignment horizontal="right" vertical="center"/>
    </xf>
    <xf numFmtId="3" fontId="149" fillId="0" borderId="40" xfId="306" applyNumberFormat="1" applyFont="1" applyBorder="1" applyAlignment="1">
      <alignment horizontal="right" vertical="center" wrapText="1"/>
    </xf>
    <xf numFmtId="4" fontId="149" fillId="4" borderId="40" xfId="244" applyNumberFormat="1" applyFont="1" applyFill="1" applyBorder="1" applyAlignment="1">
      <alignment horizontal="right" vertical="center" wrapText="1"/>
    </xf>
    <xf numFmtId="172" fontId="13" fillId="4" borderId="40" xfId="152" applyNumberFormat="1" applyFont="1" applyFill="1" applyBorder="1" applyAlignment="1">
      <alignment horizontal="right" vertical="center"/>
    </xf>
    <xf numFmtId="3" fontId="148" fillId="4" borderId="40" xfId="152" applyNumberFormat="1" applyFont="1" applyFill="1" applyBorder="1" applyAlignment="1">
      <alignment horizontal="right" vertical="center"/>
    </xf>
    <xf numFmtId="1" fontId="12" fillId="4" borderId="40" xfId="152" applyNumberFormat="1" applyFont="1" applyFill="1" applyBorder="1" applyAlignment="1">
      <alignment horizontal="right" vertical="center"/>
    </xf>
    <xf numFmtId="4" fontId="148" fillId="4" borderId="41" xfId="152" applyNumberFormat="1" applyFont="1" applyFill="1" applyBorder="1" applyAlignment="1">
      <alignment horizontal="right" vertical="center"/>
    </xf>
    <xf numFmtId="3" fontId="12" fillId="4" borderId="41" xfId="152" applyNumberFormat="1" applyFont="1" applyFill="1" applyBorder="1" applyAlignment="1">
      <alignment horizontal="right" vertical="center"/>
    </xf>
    <xf numFmtId="3" fontId="148" fillId="4" borderId="41" xfId="152" applyNumberFormat="1" applyFont="1" applyFill="1" applyBorder="1" applyAlignment="1">
      <alignment horizontal="right" vertical="center"/>
    </xf>
    <xf numFmtId="0" fontId="65" fillId="3" borderId="2" xfId="152" applyFont="1" applyFill="1" applyBorder="1" applyAlignment="1">
      <alignment horizontal="center" vertical="center" wrapText="1"/>
    </xf>
    <xf numFmtId="0" fontId="62" fillId="4" borderId="2" xfId="152" applyFont="1" applyFill="1" applyBorder="1" applyAlignment="1">
      <alignment horizontal="center" vertical="center" wrapText="1"/>
    </xf>
    <xf numFmtId="43" fontId="55" fillId="4" borderId="40" xfId="308" applyFont="1" applyFill="1" applyBorder="1" applyAlignment="1">
      <alignment horizontal="center" vertical="center"/>
    </xf>
    <xf numFmtId="0" fontId="29" fillId="3" borderId="0" xfId="152" applyFont="1" applyFill="1"/>
    <xf numFmtId="0" fontId="11" fillId="0" borderId="40" xfId="152" applyFont="1" applyBorder="1" applyAlignment="1">
      <alignment horizontal="center" vertical="center"/>
    </xf>
    <xf numFmtId="0" fontId="29" fillId="0" borderId="40" xfId="309" applyFont="1" applyBorder="1" applyAlignment="1">
      <alignment horizontal="left" vertical="center" wrapText="1"/>
    </xf>
    <xf numFmtId="0" fontId="11" fillId="0" borderId="40" xfId="309" applyFont="1" applyBorder="1" applyAlignment="1">
      <alignment horizontal="center" vertical="center"/>
    </xf>
    <xf numFmtId="4" fontId="149" fillId="0" borderId="40" xfId="2" applyNumberFormat="1" applyFont="1" applyBorder="1" applyAlignment="1">
      <alignment horizontal="right" vertical="center"/>
    </xf>
    <xf numFmtId="4" fontId="13" fillId="0" borderId="40" xfId="152" applyNumberFormat="1" applyFont="1" applyBorder="1" applyAlignment="1">
      <alignment horizontal="right" vertical="center"/>
    </xf>
    <xf numFmtId="4" fontId="149" fillId="0" borderId="40" xfId="152" applyNumberFormat="1" applyFont="1" applyBorder="1" applyAlignment="1">
      <alignment horizontal="right" vertical="center"/>
    </xf>
    <xf numFmtId="43" fontId="13" fillId="0" borderId="40" xfId="308" applyFont="1" applyFill="1" applyBorder="1" applyAlignment="1">
      <alignment horizontal="center" vertical="center"/>
    </xf>
    <xf numFmtId="0" fontId="62" fillId="0" borderId="40" xfId="152" applyFont="1" applyBorder="1" applyAlignment="1">
      <alignment horizontal="center" vertical="center"/>
    </xf>
    <xf numFmtId="43" fontId="12" fillId="4" borderId="41" xfId="308" applyFont="1" applyFill="1" applyBorder="1" applyAlignment="1">
      <alignment horizontal="center" vertical="center"/>
    </xf>
    <xf numFmtId="0" fontId="65" fillId="4" borderId="5" xfId="152" applyFont="1" applyFill="1" applyBorder="1" applyAlignment="1">
      <alignment horizontal="center" vertical="center" wrapText="1"/>
    </xf>
    <xf numFmtId="0" fontId="12" fillId="4" borderId="5" xfId="152" applyFont="1" applyFill="1" applyBorder="1" applyAlignment="1">
      <alignment horizontal="center" vertical="center" wrapText="1"/>
    </xf>
    <xf numFmtId="0" fontId="139" fillId="4" borderId="40" xfId="0" applyFont="1" applyFill="1" applyBorder="1" applyAlignment="1">
      <alignment horizontal="center" vertical="center" wrapText="1"/>
    </xf>
    <xf numFmtId="49" fontId="12" fillId="4" borderId="40" xfId="0" applyNumberFormat="1" applyFont="1" applyFill="1" applyBorder="1" applyAlignment="1">
      <alignment vertical="center" wrapText="1"/>
    </xf>
    <xf numFmtId="0" fontId="11" fillId="4" borderId="40" xfId="0" applyFont="1" applyFill="1" applyBorder="1" applyAlignment="1">
      <alignment horizontal="center" vertical="center" wrapText="1"/>
    </xf>
    <xf numFmtId="49" fontId="13" fillId="4" borderId="40" xfId="0" applyNumberFormat="1" applyFont="1" applyFill="1" applyBorder="1" applyAlignment="1">
      <alignment vertical="center" wrapText="1"/>
    </xf>
    <xf numFmtId="49" fontId="12" fillId="4" borderId="40" xfId="0" quotePrefix="1" applyNumberFormat="1" applyFont="1" applyFill="1" applyBorder="1" applyAlignment="1">
      <alignment vertical="center" wrapText="1"/>
    </xf>
    <xf numFmtId="49" fontId="13" fillId="4" borderId="40" xfId="0" quotePrefix="1" applyNumberFormat="1" applyFont="1" applyFill="1" applyBorder="1" applyAlignment="1">
      <alignment vertical="center" wrapText="1"/>
    </xf>
    <xf numFmtId="177" fontId="12" fillId="8" borderId="40" xfId="0" applyNumberFormat="1" applyFont="1" applyFill="1" applyBorder="1" applyAlignment="1">
      <alignment horizontal="right" vertical="center" wrapText="1"/>
    </xf>
    <xf numFmtId="177" fontId="12" fillId="8" borderId="40" xfId="0" applyNumberFormat="1" applyFont="1" applyFill="1" applyBorder="1" applyAlignment="1">
      <alignment horizontal="right"/>
    </xf>
    <xf numFmtId="177" fontId="12" fillId="9" borderId="40" xfId="0" applyNumberFormat="1" applyFont="1" applyFill="1" applyBorder="1" applyAlignment="1">
      <alignment horizontal="right" vertical="center" wrapText="1"/>
    </xf>
    <xf numFmtId="177" fontId="12" fillId="10" borderId="40" xfId="0" applyNumberFormat="1" applyFont="1" applyFill="1" applyBorder="1" applyAlignment="1">
      <alignment horizontal="right" vertical="center" wrapText="1"/>
    </xf>
    <xf numFmtId="177" fontId="13" fillId="8" borderId="40" xfId="0" applyNumberFormat="1" applyFont="1" applyFill="1" applyBorder="1" applyAlignment="1">
      <alignment horizontal="right" vertical="center" wrapText="1"/>
    </xf>
    <xf numFmtId="1" fontId="13" fillId="8" borderId="40" xfId="0" applyNumberFormat="1" applyFont="1" applyFill="1" applyBorder="1" applyAlignment="1">
      <alignment horizontal="right" vertical="center" wrapText="1"/>
    </xf>
    <xf numFmtId="177" fontId="13" fillId="8" borderId="40" xfId="0" applyNumberFormat="1" applyFont="1" applyFill="1" applyBorder="1" applyAlignment="1">
      <alignment horizontal="right"/>
    </xf>
    <xf numFmtId="177" fontId="13" fillId="9" borderId="40" xfId="0" applyNumberFormat="1" applyFont="1" applyFill="1" applyBorder="1" applyAlignment="1">
      <alignment horizontal="right" vertical="center" wrapText="1"/>
    </xf>
    <xf numFmtId="177" fontId="13" fillId="10" borderId="40" xfId="0" applyNumberFormat="1" applyFont="1" applyFill="1" applyBorder="1" applyAlignment="1">
      <alignment horizontal="right" vertical="center" wrapText="1"/>
    </xf>
    <xf numFmtId="225" fontId="13" fillId="8" borderId="40" xfId="0" applyNumberFormat="1" applyFont="1" applyFill="1" applyBorder="1" applyAlignment="1">
      <alignment horizontal="right" vertical="center" wrapText="1"/>
    </xf>
    <xf numFmtId="2" fontId="13" fillId="8" borderId="40" xfId="0" applyNumberFormat="1" applyFont="1" applyFill="1" applyBorder="1" applyAlignment="1">
      <alignment horizontal="right" vertical="center" wrapText="1"/>
    </xf>
    <xf numFmtId="175" fontId="13" fillId="8" borderId="40" xfId="0" applyNumberFormat="1" applyFont="1" applyFill="1" applyBorder="1" applyAlignment="1">
      <alignment horizontal="right" vertical="center" wrapText="1"/>
    </xf>
    <xf numFmtId="1" fontId="13" fillId="8" borderId="40" xfId="0" applyNumberFormat="1" applyFont="1" applyFill="1" applyBorder="1" applyAlignment="1">
      <alignment horizontal="right"/>
    </xf>
    <xf numFmtId="175" fontId="13" fillId="9" borderId="40" xfId="0" applyNumberFormat="1" applyFont="1" applyFill="1" applyBorder="1" applyAlignment="1">
      <alignment horizontal="right" vertical="center" wrapText="1"/>
    </xf>
    <xf numFmtId="1" fontId="13" fillId="10" borderId="40" xfId="0" applyNumberFormat="1" applyFont="1" applyFill="1" applyBorder="1" applyAlignment="1">
      <alignment horizontal="right" vertical="center" wrapText="1"/>
    </xf>
    <xf numFmtId="182" fontId="13" fillId="8" borderId="40" xfId="0" applyNumberFormat="1" applyFont="1" applyFill="1" applyBorder="1" applyAlignment="1">
      <alignment horizontal="right"/>
    </xf>
    <xf numFmtId="2" fontId="55" fillId="8" borderId="40" xfId="0" applyNumberFormat="1" applyFont="1" applyFill="1" applyBorder="1" applyAlignment="1">
      <alignment horizontal="right" vertical="center"/>
    </xf>
    <xf numFmtId="182" fontId="13" fillId="10" borderId="40" xfId="0" applyNumberFormat="1" applyFont="1" applyFill="1" applyBorder="1" applyAlignment="1">
      <alignment horizontal="right" vertical="center" wrapText="1"/>
    </xf>
    <xf numFmtId="182" fontId="13" fillId="8" borderId="40" xfId="0" applyNumberFormat="1" applyFont="1" applyFill="1" applyBorder="1" applyAlignment="1">
      <alignment horizontal="right" vertical="center" wrapText="1"/>
    </xf>
    <xf numFmtId="182" fontId="55" fillId="8" borderId="40" xfId="0" applyNumberFormat="1" applyFont="1" applyFill="1" applyBorder="1" applyAlignment="1">
      <alignment horizontal="right"/>
    </xf>
    <xf numFmtId="182" fontId="13" fillId="9" borderId="40" xfId="0" applyNumberFormat="1" applyFont="1" applyFill="1" applyBorder="1" applyAlignment="1">
      <alignment horizontal="right" vertical="center" wrapText="1"/>
    </xf>
    <xf numFmtId="2" fontId="13" fillId="8" borderId="40" xfId="0" applyNumberFormat="1" applyFont="1" applyFill="1" applyBorder="1" applyAlignment="1">
      <alignment horizontal="right"/>
    </xf>
    <xf numFmtId="1" fontId="13" fillId="9" borderId="40" xfId="0" applyNumberFormat="1" applyFont="1" applyFill="1" applyBorder="1" applyAlignment="1">
      <alignment horizontal="right" vertical="center" wrapText="1"/>
    </xf>
    <xf numFmtId="0" fontId="140" fillId="4" borderId="40" xfId="0" applyFont="1" applyFill="1" applyBorder="1" applyAlignment="1">
      <alignment horizontal="center" vertical="center" wrapText="1"/>
    </xf>
    <xf numFmtId="49" fontId="55" fillId="4" borderId="40" xfId="0" applyNumberFormat="1" applyFont="1" applyFill="1" applyBorder="1" applyAlignment="1">
      <alignment vertical="center" wrapText="1"/>
    </xf>
    <xf numFmtId="177" fontId="55" fillId="4" borderId="40" xfId="50" applyNumberFormat="1" applyFont="1" applyFill="1" applyBorder="1" applyAlignment="1" applyProtection="1">
      <alignment horizontal="right" vertical="center" wrapText="1"/>
    </xf>
    <xf numFmtId="49" fontId="55" fillId="4" borderId="40" xfId="0" quotePrefix="1" applyNumberFormat="1" applyFont="1" applyFill="1" applyBorder="1" applyAlignment="1">
      <alignment vertical="center" wrapText="1"/>
    </xf>
    <xf numFmtId="0" fontId="139" fillId="4" borderId="40" xfId="242" applyFont="1" applyFill="1" applyBorder="1" applyAlignment="1">
      <alignment horizontal="center" vertical="center" wrapText="1"/>
    </xf>
    <xf numFmtId="49" fontId="139" fillId="4" borderId="40" xfId="242" applyNumberFormat="1" applyFont="1" applyFill="1" applyBorder="1" applyAlignment="1">
      <alignment horizontal="center" vertical="center" wrapText="1"/>
    </xf>
    <xf numFmtId="49" fontId="11" fillId="4" borderId="40" xfId="0" applyNumberFormat="1" applyFont="1" applyFill="1" applyBorder="1" applyAlignment="1">
      <alignment horizontal="center" vertical="center" wrapText="1"/>
    </xf>
    <xf numFmtId="0" fontId="13" fillId="4" borderId="40" xfId="0" applyFont="1" applyFill="1" applyBorder="1" applyAlignment="1">
      <alignment vertical="center" wrapText="1"/>
    </xf>
    <xf numFmtId="0" fontId="139" fillId="4" borderId="42" xfId="152" applyFont="1" applyFill="1" applyBorder="1" applyAlignment="1">
      <alignment horizontal="center" vertical="center"/>
    </xf>
    <xf numFmtId="0" fontId="5" fillId="4" borderId="42" xfId="152" applyFont="1" applyFill="1" applyBorder="1" applyAlignment="1">
      <alignment horizontal="left" vertical="center" wrapText="1"/>
    </xf>
    <xf numFmtId="0" fontId="12" fillId="4" borderId="42" xfId="152" applyFont="1" applyFill="1" applyBorder="1" applyAlignment="1">
      <alignment horizontal="center" vertical="center"/>
    </xf>
    <xf numFmtId="4" fontId="148" fillId="4" borderId="42" xfId="152" applyNumberFormat="1" applyFont="1" applyFill="1" applyBorder="1" applyAlignment="1">
      <alignment vertical="center"/>
    </xf>
    <xf numFmtId="0" fontId="12" fillId="4" borderId="42" xfId="152" applyFont="1" applyFill="1" applyBorder="1" applyAlignment="1">
      <alignment vertical="center"/>
    </xf>
    <xf numFmtId="0" fontId="148" fillId="4" borderId="42" xfId="152" applyFont="1" applyFill="1" applyBorder="1" applyAlignment="1">
      <alignment vertical="center" wrapText="1"/>
    </xf>
    <xf numFmtId="0" fontId="12" fillId="4" borderId="42" xfId="152" applyFont="1" applyFill="1" applyBorder="1" applyAlignment="1">
      <alignment vertical="center" wrapText="1"/>
    </xf>
    <xf numFmtId="4" fontId="148" fillId="4" borderId="40" xfId="152" applyNumberFormat="1" applyFont="1" applyFill="1" applyBorder="1" applyAlignment="1">
      <alignment vertical="center"/>
    </xf>
    <xf numFmtId="43" fontId="12" fillId="4" borderId="40" xfId="308" applyFont="1" applyFill="1" applyBorder="1" applyAlignment="1">
      <alignment vertical="center"/>
    </xf>
    <xf numFmtId="43" fontId="148" fillId="4" borderId="40" xfId="308" applyFont="1" applyFill="1" applyBorder="1" applyAlignment="1">
      <alignment vertical="center"/>
    </xf>
    <xf numFmtId="4" fontId="149" fillId="4" borderId="40" xfId="152" applyNumberFormat="1" applyFont="1" applyFill="1" applyBorder="1" applyAlignment="1">
      <alignment vertical="center"/>
    </xf>
    <xf numFmtId="3" fontId="13" fillId="4" borderId="40" xfId="152" applyNumberFormat="1" applyFont="1" applyFill="1" applyBorder="1" applyAlignment="1">
      <alignment vertical="center"/>
    </xf>
    <xf numFmtId="0" fontId="5" fillId="4" borderId="40" xfId="2" applyFont="1" applyFill="1" applyBorder="1"/>
    <xf numFmtId="0" fontId="29" fillId="4" borderId="40" xfId="2" applyFont="1" applyFill="1" applyBorder="1"/>
    <xf numFmtId="0" fontId="5" fillId="4" borderId="40" xfId="2" applyFont="1" applyFill="1" applyBorder="1" applyAlignment="1">
      <alignment horizontal="left" wrapText="1"/>
    </xf>
    <xf numFmtId="0" fontId="29" fillId="4" borderId="40" xfId="309" applyFont="1" applyFill="1" applyBorder="1" applyAlignment="1">
      <alignment horizontal="left" vertical="center" wrapText="1"/>
    </xf>
    <xf numFmtId="4" fontId="143" fillId="4" borderId="40" xfId="309" applyNumberFormat="1" applyFont="1" applyFill="1" applyBorder="1" applyAlignment="1">
      <alignment horizontal="right" vertical="center"/>
    </xf>
    <xf numFmtId="0" fontId="5" fillId="4" borderId="40" xfId="309" applyFont="1" applyFill="1" applyBorder="1" applyAlignment="1">
      <alignment vertical="center" wrapText="1"/>
    </xf>
    <xf numFmtId="3" fontId="149" fillId="4" borderId="40" xfId="152" applyNumberFormat="1" applyFont="1" applyFill="1" applyBorder="1" applyAlignment="1">
      <alignment vertical="center"/>
    </xf>
    <xf numFmtId="4" fontId="13" fillId="4" borderId="40" xfId="152" applyNumberFormat="1" applyFont="1" applyFill="1" applyBorder="1" applyAlignment="1">
      <alignment vertical="center"/>
    </xf>
    <xf numFmtId="172" fontId="149" fillId="4" borderId="40" xfId="152" applyNumberFormat="1" applyFont="1" applyFill="1" applyBorder="1" applyAlignment="1">
      <alignment vertical="center"/>
    </xf>
    <xf numFmtId="0" fontId="5" fillId="4" borderId="40" xfId="152" applyFont="1" applyFill="1" applyBorder="1"/>
    <xf numFmtId="0" fontId="29" fillId="4" borderId="40" xfId="152" applyFont="1" applyFill="1" applyBorder="1" applyAlignment="1">
      <alignment horizontal="center" vertical="center"/>
    </xf>
    <xf numFmtId="4" fontId="160" fillId="4" borderId="40" xfId="152" applyNumberFormat="1" applyFont="1" applyFill="1" applyBorder="1" applyAlignment="1">
      <alignment horizontal="center" vertical="center"/>
    </xf>
    <xf numFmtId="0" fontId="62" fillId="4" borderId="41" xfId="152" applyFont="1" applyFill="1" applyBorder="1" applyAlignment="1">
      <alignment horizontal="center" vertical="center"/>
    </xf>
    <xf numFmtId="0" fontId="29" fillId="4" borderId="41" xfId="152" applyFont="1" applyFill="1" applyBorder="1" applyAlignment="1">
      <alignment vertical="center" wrapText="1"/>
    </xf>
    <xf numFmtId="4" fontId="160" fillId="4" borderId="41" xfId="152" applyNumberFormat="1" applyFont="1" applyFill="1" applyBorder="1" applyAlignment="1">
      <alignment horizontal="center" vertical="center"/>
    </xf>
    <xf numFmtId="4" fontId="149" fillId="4" borderId="41" xfId="152" applyNumberFormat="1" applyFont="1" applyFill="1" applyBorder="1" applyAlignment="1">
      <alignment vertical="center"/>
    </xf>
    <xf numFmtId="172" fontId="148" fillId="4" borderId="40" xfId="152" applyNumberFormat="1" applyFont="1" applyFill="1" applyBorder="1" applyAlignment="1">
      <alignment vertical="center"/>
    </xf>
    <xf numFmtId="172" fontId="149" fillId="4" borderId="41" xfId="152" applyNumberFormat="1" applyFont="1" applyFill="1" applyBorder="1" applyAlignment="1">
      <alignment vertical="center"/>
    </xf>
    <xf numFmtId="0" fontId="139" fillId="4" borderId="39" xfId="152" applyFont="1" applyFill="1" applyBorder="1" applyAlignment="1">
      <alignment horizontal="center" vertical="center"/>
    </xf>
    <xf numFmtId="0" fontId="5" fillId="4" borderId="39" xfId="152" applyFont="1" applyFill="1" applyBorder="1" applyAlignment="1">
      <alignment horizontal="left" vertical="center"/>
    </xf>
    <xf numFmtId="0" fontId="12" fillId="4" borderId="39" xfId="152" applyFont="1" applyFill="1" applyBorder="1" applyAlignment="1">
      <alignment horizontal="center" vertical="center"/>
    </xf>
    <xf numFmtId="4" fontId="148" fillId="4" borderId="39" xfId="152" applyNumberFormat="1" applyFont="1" applyFill="1" applyBorder="1" applyAlignment="1">
      <alignment horizontal="right" vertical="center"/>
    </xf>
    <xf numFmtId="0" fontId="12" fillId="4" borderId="39" xfId="152" applyFont="1" applyFill="1" applyBorder="1" applyAlignment="1">
      <alignment horizontal="right" vertical="center"/>
    </xf>
    <xf numFmtId="0" fontId="148" fillId="4" borderId="39" xfId="152" applyFont="1" applyFill="1" applyBorder="1" applyAlignment="1">
      <alignment horizontal="right" vertical="center" wrapText="1"/>
    </xf>
    <xf numFmtId="0" fontId="12" fillId="4" borderId="39" xfId="152" applyFont="1" applyFill="1" applyBorder="1" applyAlignment="1">
      <alignment vertical="center" wrapText="1"/>
    </xf>
    <xf numFmtId="0" fontId="12" fillId="4" borderId="39" xfId="152" applyFont="1" applyFill="1" applyBorder="1" applyAlignment="1">
      <alignment horizontal="center" vertical="center" wrapText="1"/>
    </xf>
    <xf numFmtId="0" fontId="65" fillId="4" borderId="39" xfId="152" applyFont="1" applyFill="1" applyBorder="1" applyAlignment="1">
      <alignment horizontal="center" vertical="center"/>
    </xf>
    <xf numFmtId="177" fontId="13" fillId="4" borderId="40" xfId="304" applyNumberFormat="1" applyFont="1" applyFill="1" applyBorder="1"/>
    <xf numFmtId="49" fontId="139" fillId="4" borderId="40" xfId="0" applyNumberFormat="1" applyFont="1" applyFill="1" applyBorder="1" applyAlignment="1">
      <alignment horizontal="center" vertical="center" wrapText="1"/>
    </xf>
    <xf numFmtId="0" fontId="2" fillId="0" borderId="0" xfId="0" applyFont="1" applyAlignment="1">
      <alignment horizontal="center" vertical="center"/>
    </xf>
    <xf numFmtId="0" fontId="29" fillId="0" borderId="0" xfId="0" applyFont="1" applyAlignment="1">
      <alignment horizontal="center"/>
    </xf>
    <xf numFmtId="2" fontId="65" fillId="0" borderId="5" xfId="0" applyNumberFormat="1" applyFont="1" applyBorder="1" applyAlignment="1">
      <alignment horizontal="center" vertical="center" wrapText="1"/>
    </xf>
    <xf numFmtId="0" fontId="139" fillId="0" borderId="40" xfId="0" applyFont="1" applyBorder="1" applyAlignment="1">
      <alignment horizontal="center" vertical="center" wrapText="1"/>
    </xf>
    <xf numFmtId="49" fontId="12" fillId="0" borderId="40" xfId="0" quotePrefix="1" applyNumberFormat="1" applyFont="1" applyBorder="1" applyAlignment="1">
      <alignment vertical="center" wrapText="1"/>
    </xf>
    <xf numFmtId="177" fontId="12" fillId="0" borderId="40" xfId="50" applyNumberFormat="1" applyFont="1" applyFill="1" applyBorder="1" applyAlignment="1" applyProtection="1">
      <alignment horizontal="right" vertical="center" wrapText="1"/>
    </xf>
    <xf numFmtId="0" fontId="11" fillId="0" borderId="40" xfId="0" applyFont="1" applyBorder="1" applyAlignment="1">
      <alignment horizontal="center" vertical="center" wrapText="1"/>
    </xf>
    <xf numFmtId="49" fontId="13" fillId="0" borderId="40" xfId="0" applyNumberFormat="1" applyFont="1" applyBorder="1" applyAlignment="1">
      <alignment vertical="center" wrapText="1"/>
    </xf>
    <xf numFmtId="177" fontId="13" fillId="0" borderId="40" xfId="50" applyNumberFormat="1" applyFont="1" applyFill="1" applyBorder="1" applyAlignment="1" applyProtection="1">
      <alignment horizontal="right" vertical="center" wrapText="1"/>
    </xf>
    <xf numFmtId="49" fontId="12" fillId="0" borderId="40" xfId="0" applyNumberFormat="1" applyFont="1" applyBorder="1" applyAlignment="1">
      <alignment vertical="center" wrapText="1"/>
    </xf>
    <xf numFmtId="43" fontId="13" fillId="0" borderId="40" xfId="50" applyFont="1" applyFill="1" applyBorder="1" applyAlignment="1" applyProtection="1">
      <alignment horizontal="right" vertical="center" wrapText="1"/>
    </xf>
    <xf numFmtId="49" fontId="13" fillId="0" borderId="40" xfId="0" quotePrefix="1" applyNumberFormat="1" applyFont="1" applyBorder="1" applyAlignment="1">
      <alignment vertical="center" wrapText="1"/>
    </xf>
    <xf numFmtId="0" fontId="13" fillId="0" borderId="40" xfId="0" applyFont="1" applyBorder="1" applyAlignment="1">
      <alignment vertical="center" wrapText="1"/>
    </xf>
    <xf numFmtId="175" fontId="13" fillId="0" borderId="40" xfId="50" applyNumberFormat="1" applyFont="1" applyFill="1" applyBorder="1" applyAlignment="1" applyProtection="1">
      <alignment horizontal="right" vertical="center" wrapText="1"/>
    </xf>
    <xf numFmtId="0" fontId="140" fillId="0" borderId="40" xfId="0" applyFont="1" applyBorder="1" applyAlignment="1">
      <alignment horizontal="center" vertical="center" wrapText="1"/>
    </xf>
    <xf numFmtId="49" fontId="55" fillId="0" borderId="40" xfId="0" applyNumberFormat="1" applyFont="1" applyBorder="1" applyAlignment="1">
      <alignment vertical="center" wrapText="1"/>
    </xf>
    <xf numFmtId="177" fontId="55" fillId="0" borderId="40" xfId="50" applyNumberFormat="1" applyFont="1" applyFill="1" applyBorder="1" applyAlignment="1" applyProtection="1">
      <alignment horizontal="right" vertical="center" wrapText="1"/>
    </xf>
    <xf numFmtId="0" fontId="55" fillId="0" borderId="0" xfId="0" applyFont="1" applyAlignment="1">
      <alignment vertical="center" wrapText="1"/>
    </xf>
    <xf numFmtId="49" fontId="55" fillId="0" borderId="40" xfId="0" quotePrefix="1" applyNumberFormat="1" applyFont="1" applyBorder="1" applyAlignment="1">
      <alignment vertical="center" wrapText="1"/>
    </xf>
    <xf numFmtId="175" fontId="13" fillId="0" borderId="40" xfId="313" applyNumberFormat="1" applyFont="1" applyFill="1" applyBorder="1" applyAlignment="1" applyProtection="1">
      <alignment horizontal="right" vertical="center" wrapText="1"/>
    </xf>
    <xf numFmtId="0" fontId="139" fillId="0" borderId="40" xfId="242" applyFont="1" applyBorder="1" applyAlignment="1">
      <alignment horizontal="center" vertical="center" wrapText="1"/>
    </xf>
    <xf numFmtId="49" fontId="139" fillId="0" borderId="40" xfId="242" applyNumberFormat="1" applyFont="1" applyBorder="1" applyAlignment="1">
      <alignment horizontal="center" vertical="center" wrapText="1"/>
    </xf>
    <xf numFmtId="49" fontId="11" fillId="0" borderId="40" xfId="0" applyNumberFormat="1" applyFont="1" applyBorder="1" applyAlignment="1">
      <alignment horizontal="center" vertical="center" wrapText="1"/>
    </xf>
    <xf numFmtId="177" fontId="12" fillId="0" borderId="43" xfId="50" applyNumberFormat="1" applyFont="1" applyFill="1" applyBorder="1" applyAlignment="1" applyProtection="1">
      <alignment horizontal="center" vertical="center" wrapText="1"/>
    </xf>
    <xf numFmtId="177" fontId="13" fillId="0" borderId="43" xfId="50" applyNumberFormat="1" applyFont="1" applyFill="1" applyBorder="1" applyAlignment="1" applyProtection="1">
      <alignment horizontal="center" vertical="center" wrapText="1"/>
    </xf>
    <xf numFmtId="177" fontId="13" fillId="4" borderId="43" xfId="50" applyNumberFormat="1" applyFont="1" applyFill="1" applyBorder="1" applyAlignment="1" applyProtection="1">
      <alignment horizontal="center" vertical="center" wrapText="1"/>
    </xf>
    <xf numFmtId="177" fontId="12" fillId="0" borderId="43" xfId="50" applyNumberFormat="1" applyFont="1" applyFill="1" applyBorder="1" applyAlignment="1" applyProtection="1">
      <alignment horizontal="right" vertical="center" wrapText="1"/>
    </xf>
    <xf numFmtId="177" fontId="13" fillId="4" borderId="43" xfId="50" applyNumberFormat="1" applyFont="1" applyFill="1" applyBorder="1" applyAlignment="1" applyProtection="1">
      <alignment horizontal="right" vertical="center" wrapText="1"/>
    </xf>
    <xf numFmtId="177" fontId="13" fillId="0" borderId="43" xfId="50" applyNumberFormat="1" applyFont="1" applyFill="1" applyBorder="1" applyAlignment="1" applyProtection="1">
      <alignment horizontal="right" vertical="center" wrapText="1"/>
    </xf>
    <xf numFmtId="43" fontId="13" fillId="0" borderId="43" xfId="50" applyFont="1" applyFill="1" applyBorder="1" applyAlignment="1" applyProtection="1">
      <alignment horizontal="center" vertical="center" wrapText="1"/>
    </xf>
    <xf numFmtId="43" fontId="13" fillId="4" borderId="43" xfId="50" applyFont="1" applyFill="1" applyBorder="1" applyAlignment="1" applyProtection="1">
      <alignment horizontal="right" vertical="center" wrapText="1"/>
    </xf>
    <xf numFmtId="43" fontId="13" fillId="0" borderId="43" xfId="50" applyFont="1" applyFill="1" applyBorder="1" applyAlignment="1" applyProtection="1">
      <alignment horizontal="right" vertical="center" wrapText="1"/>
    </xf>
    <xf numFmtId="175" fontId="13" fillId="0" borderId="43" xfId="50" applyNumberFormat="1" applyFont="1" applyFill="1" applyBorder="1" applyAlignment="1" applyProtection="1">
      <alignment horizontal="center" vertical="center" wrapText="1"/>
    </xf>
    <xf numFmtId="177" fontId="55" fillId="4" borderId="43" xfId="50" applyNumberFormat="1" applyFont="1" applyFill="1" applyBorder="1" applyAlignment="1" applyProtection="1">
      <alignment horizontal="center" vertical="center" wrapText="1"/>
    </xf>
    <xf numFmtId="0" fontId="13" fillId="0" borderId="44" xfId="0" applyFont="1" applyBorder="1" applyAlignment="1">
      <alignment vertical="center"/>
    </xf>
    <xf numFmtId="177" fontId="13" fillId="4" borderId="5" xfId="300" applyNumberFormat="1" applyFont="1" applyFill="1" applyBorder="1" applyAlignment="1">
      <alignment horizontal="right" vertical="center" wrapText="1"/>
    </xf>
    <xf numFmtId="0" fontId="13" fillId="4" borderId="5" xfId="314" applyFont="1" applyFill="1" applyBorder="1" applyAlignment="1">
      <alignment vertical="center"/>
    </xf>
    <xf numFmtId="177" fontId="13" fillId="0" borderId="44" xfId="0" applyNumberFormat="1" applyFont="1" applyBorder="1" applyAlignment="1">
      <alignment vertical="center"/>
    </xf>
    <xf numFmtId="175" fontId="13" fillId="4" borderId="40" xfId="313" applyNumberFormat="1" applyFont="1" applyFill="1" applyBorder="1" applyAlignment="1" applyProtection="1">
      <alignment horizontal="right" vertical="center" wrapText="1"/>
    </xf>
    <xf numFmtId="177" fontId="156" fillId="4" borderId="40" xfId="50" applyNumberFormat="1" applyFont="1" applyFill="1" applyBorder="1" applyAlignment="1" applyProtection="1">
      <alignment horizontal="right" vertical="center" wrapText="1"/>
    </xf>
    <xf numFmtId="177" fontId="13" fillId="0" borderId="46" xfId="50" applyNumberFormat="1" applyFont="1" applyFill="1" applyBorder="1" applyAlignment="1" applyProtection="1">
      <alignment horizontal="right" vertical="center" wrapText="1"/>
    </xf>
    <xf numFmtId="177" fontId="55" fillId="0" borderId="47" xfId="50" applyNumberFormat="1" applyFont="1" applyFill="1" applyBorder="1" applyAlignment="1" applyProtection="1">
      <alignment horizontal="right" vertical="center" wrapText="1"/>
    </xf>
    <xf numFmtId="175" fontId="13" fillId="0" borderId="39" xfId="313" applyNumberFormat="1" applyFont="1" applyFill="1" applyBorder="1" applyAlignment="1" applyProtection="1">
      <alignment horizontal="right" vertical="center" wrapText="1"/>
    </xf>
    <xf numFmtId="177" fontId="12" fillId="0" borderId="45" xfId="50" applyNumberFormat="1" applyFont="1" applyFill="1" applyBorder="1" applyAlignment="1" applyProtection="1">
      <alignment horizontal="right" vertical="center" wrapText="1"/>
    </xf>
    <xf numFmtId="177" fontId="12" fillId="0" borderId="46" xfId="50" applyNumberFormat="1" applyFont="1" applyFill="1" applyBorder="1" applyAlignment="1" applyProtection="1">
      <alignment horizontal="right" vertical="center" wrapText="1"/>
    </xf>
    <xf numFmtId="177" fontId="12" fillId="4" borderId="47" xfId="50" applyNumberFormat="1" applyFont="1" applyFill="1" applyBorder="1" applyAlignment="1" applyProtection="1">
      <alignment horizontal="right" vertical="center" wrapText="1"/>
    </xf>
    <xf numFmtId="0" fontId="29" fillId="0" borderId="0" xfId="0" applyFont="1" applyBorder="1"/>
    <xf numFmtId="177" fontId="16" fillId="0" borderId="0" xfId="0" applyNumberFormat="1" applyFont="1" applyBorder="1" applyAlignment="1">
      <alignment vertical="center"/>
    </xf>
    <xf numFmtId="43" fontId="13" fillId="0" borderId="40" xfId="50" applyNumberFormat="1" applyFont="1" applyFill="1" applyBorder="1" applyAlignment="1" applyProtection="1">
      <alignment horizontal="right" vertical="center" wrapText="1"/>
    </xf>
    <xf numFmtId="175" fontId="55" fillId="4" borderId="40" xfId="50" applyNumberFormat="1" applyFont="1" applyFill="1" applyBorder="1" applyAlignment="1" applyProtection="1">
      <alignment horizontal="right" vertical="center" wrapText="1"/>
    </xf>
    <xf numFmtId="0" fontId="5" fillId="4" borderId="0" xfId="152" applyFont="1" applyFill="1" applyAlignment="1">
      <alignment horizontal="center" vertical="center" wrapText="1"/>
    </xf>
    <xf numFmtId="0" fontId="29" fillId="4" borderId="0" xfId="152" applyFont="1" applyFill="1" applyAlignment="1">
      <alignment horizontal="left" vertical="center" wrapText="1"/>
    </xf>
    <xf numFmtId="0" fontId="29" fillId="4" borderId="0" xfId="152" applyFont="1" applyFill="1" applyAlignment="1">
      <alignment horizontal="left" vertical="center"/>
    </xf>
    <xf numFmtId="0" fontId="12" fillId="4" borderId="0" xfId="2" applyFont="1" applyFill="1" applyAlignment="1">
      <alignment horizontal="left" vertical="center"/>
    </xf>
    <xf numFmtId="0" fontId="4" fillId="4" borderId="1" xfId="152" applyFont="1" applyFill="1" applyBorder="1" applyAlignment="1">
      <alignment horizontal="center" vertical="center"/>
    </xf>
    <xf numFmtId="0" fontId="11" fillId="4" borderId="40" xfId="152" applyFont="1" applyFill="1" applyBorder="1" applyAlignment="1">
      <alignment horizontal="center" vertical="center"/>
    </xf>
    <xf numFmtId="0" fontId="9" fillId="4" borderId="0" xfId="152" applyFont="1" applyFill="1" applyAlignment="1">
      <alignment horizontal="left" vertical="center" wrapText="1"/>
    </xf>
    <xf numFmtId="0" fontId="9" fillId="4" borderId="0" xfId="152" applyFont="1" applyFill="1" applyAlignment="1">
      <alignment horizontal="left" vertical="center"/>
    </xf>
    <xf numFmtId="0" fontId="12" fillId="4" borderId="5" xfId="152" applyFont="1" applyFill="1" applyBorder="1" applyAlignment="1">
      <alignment horizontal="center" vertical="center" wrapText="1"/>
    </xf>
    <xf numFmtId="0" fontId="12" fillId="4" borderId="5" xfId="152" applyFont="1" applyFill="1" applyBorder="1" applyAlignment="1">
      <alignment horizontal="center" vertical="center"/>
    </xf>
    <xf numFmtId="0" fontId="5" fillId="4" borderId="5" xfId="152" applyFont="1" applyFill="1" applyBorder="1" applyAlignment="1">
      <alignment horizontal="center" vertical="center"/>
    </xf>
    <xf numFmtId="4" fontId="142" fillId="4" borderId="5" xfId="152" applyNumberFormat="1" applyFont="1" applyFill="1" applyBorder="1" applyAlignment="1">
      <alignment horizontal="center" vertical="center" wrapText="1"/>
    </xf>
    <xf numFmtId="0" fontId="148" fillId="4" borderId="5" xfId="152" applyFont="1" applyFill="1" applyBorder="1" applyAlignment="1">
      <alignment horizontal="center" vertical="center" wrapText="1"/>
    </xf>
    <xf numFmtId="0" fontId="54" fillId="4" borderId="16" xfId="218" applyFont="1" applyFill="1" applyBorder="1" applyAlignment="1">
      <alignment horizontal="center"/>
    </xf>
    <xf numFmtId="0" fontId="54" fillId="4" borderId="34" xfId="218" applyFont="1" applyFill="1" applyBorder="1" applyAlignment="1">
      <alignment horizontal="center"/>
    </xf>
    <xf numFmtId="0" fontId="54" fillId="4" borderId="28" xfId="218" applyFont="1" applyFill="1" applyBorder="1" applyAlignment="1">
      <alignment horizontal="center"/>
    </xf>
    <xf numFmtId="0" fontId="54" fillId="0" borderId="0" xfId="218" applyFont="1" applyAlignment="1">
      <alignment horizontal="center" vertical="center" wrapText="1"/>
    </xf>
    <xf numFmtId="0" fontId="5" fillId="0" borderId="5" xfId="138" applyFont="1" applyBorder="1" applyAlignment="1">
      <alignment horizontal="center" vertical="center" wrapText="1"/>
    </xf>
    <xf numFmtId="0" fontId="2" fillId="0" borderId="0" xfId="218" applyFont="1" applyAlignment="1">
      <alignment horizontal="center" vertical="center"/>
    </xf>
    <xf numFmtId="0" fontId="64" fillId="0" borderId="0" xfId="218" applyFont="1" applyAlignment="1">
      <alignment horizontal="center" vertical="center"/>
    </xf>
    <xf numFmtId="0" fontId="12" fillId="0" borderId="5" xfId="218" applyFont="1" applyBorder="1" applyAlignment="1">
      <alignment horizontal="center" vertical="center" wrapText="1"/>
    </xf>
    <xf numFmtId="0" fontId="5" fillId="0" borderId="5" xfId="218" applyFont="1" applyBorder="1" applyAlignment="1">
      <alignment horizontal="center" vertical="center" wrapText="1"/>
    </xf>
    <xf numFmtId="0" fontId="5" fillId="0" borderId="13" xfId="138" applyFont="1" applyBorder="1" applyAlignment="1">
      <alignment horizontal="center" vertical="center" wrapText="1"/>
    </xf>
    <xf numFmtId="0" fontId="5" fillId="0" borderId="17" xfId="138" applyFont="1" applyBorder="1" applyAlignment="1">
      <alignment horizontal="center" vertical="center" wrapText="1"/>
    </xf>
    <xf numFmtId="0" fontId="2" fillId="4" borderId="0" xfId="0" applyFont="1" applyFill="1" applyAlignment="1">
      <alignment horizontal="center" vertical="center"/>
    </xf>
    <xf numFmtId="0" fontId="64" fillId="4" borderId="0" xfId="0" applyFont="1" applyFill="1" applyAlignment="1">
      <alignment horizontal="center" vertical="center"/>
    </xf>
    <xf numFmtId="0" fontId="12" fillId="4" borderId="5"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5" xfId="0" applyFont="1" applyBorder="1" applyAlignment="1">
      <alignment horizontal="center" vertical="center" wrapText="1"/>
    </xf>
    <xf numFmtId="0" fontId="2" fillId="0" borderId="0" xfId="0" applyFont="1" applyAlignment="1">
      <alignment horizontal="center" vertical="center"/>
    </xf>
    <xf numFmtId="0" fontId="64" fillId="0" borderId="0" xfId="0" applyFont="1" applyAlignment="1">
      <alignment horizontal="center" vertical="center"/>
    </xf>
    <xf numFmtId="0" fontId="12" fillId="0" borderId="14" xfId="0" applyFont="1" applyBorder="1" applyAlignment="1">
      <alignment horizontal="center" vertical="center" wrapText="1"/>
    </xf>
    <xf numFmtId="0" fontId="12" fillId="0" borderId="8"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8" xfId="0" applyFont="1" applyBorder="1" applyAlignment="1">
      <alignment horizontal="center" vertical="center" wrapText="1"/>
    </xf>
    <xf numFmtId="0" fontId="144" fillId="0" borderId="14" xfId="0" applyFont="1" applyBorder="1" applyAlignment="1">
      <alignment horizontal="center" vertical="center" wrapText="1"/>
    </xf>
    <xf numFmtId="0" fontId="144" fillId="0" borderId="8" xfId="0" applyFont="1" applyBorder="1" applyAlignment="1">
      <alignment horizontal="center" vertical="center" wrapText="1"/>
    </xf>
    <xf numFmtId="0" fontId="76" fillId="0" borderId="0" xfId="0" applyFont="1" applyAlignment="1">
      <alignment horizontal="center" vertical="center" wrapText="1"/>
    </xf>
    <xf numFmtId="0" fontId="70" fillId="0" borderId="0" xfId="0" applyFont="1" applyAlignment="1">
      <alignment horizontal="center" vertical="center" wrapText="1"/>
    </xf>
    <xf numFmtId="0" fontId="77" fillId="0" borderId="0" xfId="0" applyFont="1" applyAlignment="1">
      <alignment horizontal="center" vertical="center" wrapText="1"/>
    </xf>
    <xf numFmtId="0" fontId="74" fillId="0" borderId="0" xfId="0" applyFont="1" applyAlignment="1">
      <alignment horizontal="center" vertical="center" wrapText="1"/>
    </xf>
    <xf numFmtId="49" fontId="70" fillId="0" borderId="5" xfId="0" applyNumberFormat="1" applyFont="1" applyBorder="1" applyAlignment="1">
      <alignment horizontal="center" vertical="center"/>
    </xf>
    <xf numFmtId="0" fontId="70" fillId="0" borderId="5" xfId="0" applyFont="1" applyBorder="1" applyAlignment="1">
      <alignment horizontal="center" vertical="center"/>
    </xf>
    <xf numFmtId="0" fontId="70" fillId="0" borderId="5" xfId="0" applyFont="1" applyBorder="1" applyAlignment="1">
      <alignment horizontal="center" vertical="center" wrapText="1"/>
    </xf>
    <xf numFmtId="0" fontId="70" fillId="0" borderId="24" xfId="0" applyFont="1" applyBorder="1" applyAlignment="1">
      <alignment horizontal="center" vertical="center"/>
    </xf>
    <xf numFmtId="0" fontId="70" fillId="0" borderId="4" xfId="0" applyFont="1" applyBorder="1" applyAlignment="1">
      <alignment horizontal="center" vertical="center"/>
    </xf>
    <xf numFmtId="0" fontId="70" fillId="0" borderId="25" xfId="0" applyFont="1" applyBorder="1" applyAlignment="1">
      <alignment horizontal="center" vertical="center"/>
    </xf>
    <xf numFmtId="49" fontId="56" fillId="0" borderId="1" xfId="48" applyNumberFormat="1" applyFont="1" applyFill="1" applyBorder="1" applyAlignment="1">
      <alignment horizontal="center" vertical="center"/>
    </xf>
    <xf numFmtId="165" fontId="62" fillId="0" borderId="0" xfId="201" applyNumberFormat="1" applyFont="1" applyAlignment="1">
      <alignment horizontal="center" vertical="center" wrapText="1"/>
    </xf>
    <xf numFmtId="177" fontId="5" fillId="0" borderId="0" xfId="51" applyNumberFormat="1" applyFont="1" applyFill="1" applyAlignment="1">
      <alignment horizontal="left" vertical="center" wrapText="1"/>
    </xf>
    <xf numFmtId="0" fontId="2" fillId="0" borderId="0" xfId="201" applyFont="1" applyAlignment="1">
      <alignment horizontal="center" vertical="top" wrapText="1"/>
    </xf>
    <xf numFmtId="177" fontId="64" fillId="0" borderId="0" xfId="51" applyNumberFormat="1" applyFont="1" applyFill="1" applyBorder="1" applyAlignment="1">
      <alignment horizontal="center" vertical="top" wrapText="1"/>
    </xf>
    <xf numFmtId="0" fontId="5" fillId="0" borderId="0" xfId="0" applyFont="1" applyAlignment="1">
      <alignment horizontal="center" vertical="center" wrapText="1"/>
    </xf>
    <xf numFmtId="177" fontId="12" fillId="0" borderId="5" xfId="51" applyNumberFormat="1" applyFont="1" applyFill="1" applyBorder="1" applyAlignment="1">
      <alignment vertical="center" wrapText="1"/>
    </xf>
    <xf numFmtId="175" fontId="12" fillId="0" borderId="5" xfId="51" applyNumberFormat="1" applyFont="1" applyFill="1" applyBorder="1" applyAlignment="1">
      <alignment horizontal="center" vertical="center" wrapText="1"/>
    </xf>
    <xf numFmtId="0" fontId="12" fillId="0" borderId="5" xfId="2" applyFont="1" applyBorder="1" applyAlignment="1">
      <alignment horizontal="center" vertical="center" wrapText="1"/>
    </xf>
    <xf numFmtId="175" fontId="12" fillId="0" borderId="5" xfId="51" applyNumberFormat="1" applyFont="1" applyFill="1" applyBorder="1" applyAlignment="1">
      <alignment horizontal="center" vertical="center"/>
    </xf>
    <xf numFmtId="175" fontId="12" fillId="0" borderId="17" xfId="51" applyNumberFormat="1" applyFont="1" applyFill="1" applyBorder="1" applyAlignment="1">
      <alignment horizontal="center" vertical="center"/>
    </xf>
    <xf numFmtId="0" fontId="52" fillId="0" borderId="0" xfId="0" applyFont="1" applyAlignment="1">
      <alignment horizontal="right" vertical="center"/>
    </xf>
    <xf numFmtId="0" fontId="144" fillId="0" borderId="13" xfId="0" applyFont="1" applyBorder="1" applyAlignment="1">
      <alignment horizontal="center" vertical="center" wrapText="1"/>
    </xf>
    <xf numFmtId="0" fontId="144" fillId="0" borderId="17" xfId="0" applyFont="1" applyBorder="1" applyAlignment="1">
      <alignment horizontal="center" vertical="center" wrapText="1"/>
    </xf>
    <xf numFmtId="0" fontId="76" fillId="0" borderId="5" xfId="0" applyFont="1" applyBorder="1" applyAlignment="1">
      <alignment horizontal="center" vertical="center" wrapText="1"/>
    </xf>
    <xf numFmtId="0" fontId="77" fillId="0" borderId="0" xfId="0" applyFont="1" applyAlignment="1">
      <alignment horizontal="center" vertical="center"/>
    </xf>
    <xf numFmtId="0" fontId="137" fillId="0" borderId="0" xfId="0" applyFont="1" applyAlignment="1">
      <alignment horizontal="center" vertical="center"/>
    </xf>
    <xf numFmtId="0" fontId="76" fillId="0" borderId="24" xfId="0" applyFont="1" applyBorder="1" applyAlignment="1">
      <alignment horizontal="center" vertical="center" wrapText="1"/>
    </xf>
    <xf numFmtId="0" fontId="76" fillId="0" borderId="4" xfId="0" applyFont="1" applyBorder="1" applyAlignment="1">
      <alignment horizontal="center" vertical="center" wrapText="1"/>
    </xf>
    <xf numFmtId="0" fontId="76" fillId="0" borderId="25" xfId="0" applyFont="1" applyBorder="1" applyAlignment="1">
      <alignment horizontal="center" vertical="center" wrapText="1"/>
    </xf>
    <xf numFmtId="0" fontId="64" fillId="0" borderId="0" xfId="141" applyFont="1" applyAlignment="1">
      <alignment horizontal="center" vertical="center"/>
    </xf>
    <xf numFmtId="0" fontId="77" fillId="0" borderId="0" xfId="141" applyFont="1" applyAlignment="1">
      <alignment horizontal="center" vertical="center"/>
    </xf>
    <xf numFmtId="0" fontId="60" fillId="0" borderId="0" xfId="141" applyFont="1" applyAlignment="1">
      <alignment horizontal="center" vertical="center"/>
    </xf>
    <xf numFmtId="0" fontId="70" fillId="0" borderId="5" xfId="141" applyFont="1" applyBorder="1" applyAlignment="1">
      <alignment horizontal="center" vertical="center" wrapText="1"/>
    </xf>
    <xf numFmtId="0" fontId="70" fillId="0" borderId="5" xfId="141" applyFont="1" applyBorder="1" applyAlignment="1">
      <alignment horizontal="center" vertical="center"/>
    </xf>
    <xf numFmtId="0" fontId="70" fillId="0" borderId="5" xfId="242" applyFont="1" applyBorder="1" applyAlignment="1">
      <alignment horizontal="center" vertical="center" wrapText="1"/>
    </xf>
    <xf numFmtId="0" fontId="70" fillId="0" borderId="5" xfId="244" applyFont="1" applyBorder="1" applyAlignment="1">
      <alignment horizontal="center" vertical="center" wrapText="1"/>
    </xf>
    <xf numFmtId="0" fontId="121" fillId="0" borderId="0" xfId="141" applyFont="1" applyAlignment="1">
      <alignment horizontal="center" vertical="center"/>
    </xf>
    <xf numFmtId="0" fontId="74" fillId="0" borderId="1" xfId="141" applyFont="1" applyBorder="1" applyAlignment="1">
      <alignment horizontal="center" vertical="center"/>
    </xf>
    <xf numFmtId="0" fontId="75" fillId="0" borderId="5" xfId="141" applyFont="1" applyBorder="1" applyAlignment="1">
      <alignment horizontal="center" vertical="center" wrapText="1"/>
    </xf>
    <xf numFmtId="0" fontId="75" fillId="0" borderId="5" xfId="141" applyFont="1" applyBorder="1" applyAlignment="1">
      <alignment horizontal="center" vertical="center"/>
    </xf>
    <xf numFmtId="0" fontId="75" fillId="0" borderId="25" xfId="242" applyFont="1" applyBorder="1" applyAlignment="1">
      <alignment horizontal="center" vertical="center"/>
    </xf>
    <xf numFmtId="0" fontId="75" fillId="0" borderId="5" xfId="242" applyFont="1" applyBorder="1" applyAlignment="1">
      <alignment horizontal="center" vertical="center"/>
    </xf>
    <xf numFmtId="0" fontId="12" fillId="0" borderId="0" xfId="0" applyFont="1" applyAlignment="1">
      <alignment horizontal="center" vertical="center" wrapText="1"/>
    </xf>
    <xf numFmtId="0" fontId="3" fillId="0" borderId="0" xfId="141" applyFont="1" applyAlignment="1">
      <alignment horizontal="center" vertical="center" wrapText="1"/>
    </xf>
    <xf numFmtId="0" fontId="3" fillId="0" borderId="0" xfId="141" applyFont="1" applyAlignment="1">
      <alignment horizontal="center" vertical="center"/>
    </xf>
    <xf numFmtId="0" fontId="4" fillId="0" borderId="0" xfId="141" applyFont="1" applyAlignment="1">
      <alignment horizontal="center" vertical="center" wrapText="1"/>
    </xf>
    <xf numFmtId="0" fontId="59" fillId="0" borderId="5" xfId="242" applyFont="1" applyBorder="1" applyAlignment="1">
      <alignment horizontal="center" vertical="center" wrapText="1"/>
    </xf>
    <xf numFmtId="49" fontId="59" fillId="0" borderId="5" xfId="242" applyNumberFormat="1" applyFont="1" applyBorder="1" applyAlignment="1">
      <alignment horizontal="center" vertical="center" wrapText="1"/>
    </xf>
    <xf numFmtId="0" fontId="59" fillId="0" borderId="24" xfId="242" applyFont="1" applyBorder="1" applyAlignment="1">
      <alignment horizontal="center" vertical="center" wrapText="1"/>
    </xf>
    <xf numFmtId="0" fontId="59" fillId="0" borderId="25" xfId="242" applyFont="1" applyBorder="1" applyAlignment="1">
      <alignment horizontal="center" vertical="center" wrapText="1"/>
    </xf>
    <xf numFmtId="0" fontId="59" fillId="0" borderId="5" xfId="244" applyFont="1" applyBorder="1" applyAlignment="1">
      <alignment horizontal="center" vertical="center" wrapText="1"/>
    </xf>
    <xf numFmtId="0" fontId="59" fillId="0" borderId="5" xfId="242" applyFont="1" applyBorder="1" applyAlignment="1">
      <alignment horizontal="center" vertical="center"/>
    </xf>
    <xf numFmtId="0" fontId="54" fillId="0" borderId="7" xfId="141" applyFont="1" applyBorder="1" applyAlignment="1">
      <alignment horizontal="center" vertical="center" wrapText="1"/>
    </xf>
    <xf numFmtId="0" fontId="4" fillId="0" borderId="0" xfId="141" applyFont="1" applyAlignment="1">
      <alignment horizontal="center" vertical="center"/>
    </xf>
    <xf numFmtId="3" fontId="59" fillId="0" borderId="13" xfId="244" applyNumberFormat="1" applyFont="1" applyBorder="1" applyAlignment="1">
      <alignment horizontal="center" vertical="center" wrapText="1"/>
    </xf>
    <xf numFmtId="3" fontId="59" fillId="0" borderId="17" xfId="244" applyNumberFormat="1" applyFont="1" applyBorder="1" applyAlignment="1">
      <alignment horizontal="center" vertical="center" wrapText="1"/>
    </xf>
    <xf numFmtId="0" fontId="59" fillId="0" borderId="13" xfId="242" applyFont="1" applyBorder="1" applyAlignment="1">
      <alignment horizontal="center" vertical="center" wrapText="1"/>
    </xf>
    <xf numFmtId="0" fontId="59" fillId="0" borderId="17" xfId="242" applyFont="1" applyBorder="1" applyAlignment="1">
      <alignment horizontal="center" vertical="center" wrapText="1"/>
    </xf>
    <xf numFmtId="0" fontId="59" fillId="0" borderId="24" xfId="244" applyFont="1" applyBorder="1" applyAlignment="1">
      <alignment horizontal="center" vertical="center" wrapText="1"/>
    </xf>
    <xf numFmtId="0" fontId="59" fillId="0" borderId="4" xfId="244" applyFont="1" applyBorder="1" applyAlignment="1">
      <alignment horizontal="center" vertical="center" wrapText="1"/>
    </xf>
    <xf numFmtId="0" fontId="59" fillId="0" borderId="25" xfId="244" applyFont="1" applyBorder="1" applyAlignment="1">
      <alignment horizontal="center" vertical="center" wrapText="1"/>
    </xf>
    <xf numFmtId="0" fontId="12" fillId="0" borderId="0" xfId="141" applyFont="1" applyAlignment="1">
      <alignment horizontal="left" vertical="center" wrapText="1"/>
    </xf>
    <xf numFmtId="0" fontId="59" fillId="0" borderId="5" xfId="141" applyFont="1" applyBorder="1" applyAlignment="1">
      <alignment horizontal="center" vertical="center" wrapText="1"/>
    </xf>
    <xf numFmtId="0" fontId="59" fillId="0" borderId="24" xfId="141" applyFont="1" applyBorder="1" applyAlignment="1">
      <alignment horizontal="center" vertical="center"/>
    </xf>
    <xf numFmtId="0" fontId="59" fillId="0" borderId="4" xfId="141" applyFont="1" applyBorder="1" applyAlignment="1">
      <alignment horizontal="center" vertical="center"/>
    </xf>
    <xf numFmtId="0" fontId="59" fillId="0" borderId="25" xfId="141" applyFont="1"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7" xfId="0" applyFont="1" applyBorder="1" applyAlignment="1">
      <alignment horizontal="center" vertical="center" wrapText="1"/>
    </xf>
    <xf numFmtId="0" fontId="16" fillId="0" borderId="0" xfId="0" applyFont="1" applyBorder="1" applyAlignment="1">
      <alignment horizontal="center" vertical="center"/>
    </xf>
    <xf numFmtId="0" fontId="12" fillId="4" borderId="13"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2" fillId="4" borderId="24"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2" fillId="4" borderId="40" xfId="0" applyFont="1" applyFill="1" applyBorder="1" applyAlignment="1">
      <alignment horizontal="left" vertical="center" wrapText="1"/>
    </xf>
    <xf numFmtId="49" fontId="12" fillId="4" borderId="5" xfId="0" applyNumberFormat="1" applyFont="1" applyFill="1" applyBorder="1" applyAlignment="1">
      <alignment horizontal="center" vertical="center" wrapText="1"/>
    </xf>
    <xf numFmtId="177" fontId="12" fillId="0" borderId="50" xfId="50" applyNumberFormat="1" applyFont="1" applyFill="1" applyBorder="1" applyAlignment="1" applyProtection="1">
      <alignment vertical="center" wrapText="1"/>
    </xf>
    <xf numFmtId="177" fontId="12" fillId="0" borderId="51" xfId="50" applyNumberFormat="1" applyFont="1" applyFill="1" applyBorder="1" applyAlignment="1" applyProtection="1">
      <alignment vertical="center" wrapText="1"/>
    </xf>
    <xf numFmtId="177" fontId="13" fillId="0" borderId="50" xfId="50" applyNumberFormat="1" applyFont="1" applyFill="1" applyBorder="1" applyAlignment="1" applyProtection="1">
      <alignment horizontal="center" vertical="center" wrapText="1"/>
    </xf>
    <xf numFmtId="177" fontId="13" fillId="0" borderId="51" xfId="50" applyNumberFormat="1" applyFont="1" applyFill="1" applyBorder="1" applyAlignment="1" applyProtection="1">
      <alignment horizontal="center" vertical="center" wrapText="1"/>
    </xf>
    <xf numFmtId="177" fontId="12" fillId="0" borderId="50" xfId="50" applyNumberFormat="1" applyFont="1" applyFill="1" applyBorder="1" applyAlignment="1" applyProtection="1">
      <alignment horizontal="center" vertical="center" wrapText="1"/>
    </xf>
    <xf numFmtId="177" fontId="12" fillId="0" borderId="51" xfId="50" applyNumberFormat="1" applyFont="1" applyFill="1" applyBorder="1" applyAlignment="1" applyProtection="1">
      <alignment horizontal="center" vertical="center" wrapText="1"/>
    </xf>
    <xf numFmtId="0" fontId="5" fillId="4" borderId="40" xfId="152" applyFont="1" applyFill="1" applyBorder="1" applyAlignment="1">
      <alignment horizontal="left" vertical="center" wrapText="1"/>
    </xf>
    <xf numFmtId="0" fontId="29" fillId="4" borderId="0" xfId="152" applyFont="1" applyFill="1" applyAlignment="1">
      <alignment horizontal="center"/>
    </xf>
    <xf numFmtId="0" fontId="12" fillId="0" borderId="5" xfId="138" applyFont="1" applyBorder="1" applyAlignment="1">
      <alignment horizontal="center" vertical="center" wrapText="1"/>
    </xf>
    <xf numFmtId="0" fontId="4" fillId="4" borderId="0" xfId="152" applyFont="1" applyFill="1" applyAlignment="1">
      <alignment horizontal="center" vertical="center"/>
    </xf>
    <xf numFmtId="0" fontId="2" fillId="0" borderId="5" xfId="0" applyFont="1" applyBorder="1" applyAlignment="1">
      <alignment horizontal="center"/>
    </xf>
    <xf numFmtId="0" fontId="2" fillId="0" borderId="0" xfId="0" applyFont="1" applyAlignment="1">
      <alignment horizontal="center"/>
    </xf>
    <xf numFmtId="0" fontId="3" fillId="0" borderId="0" xfId="150" applyFont="1" applyAlignment="1">
      <alignment horizontal="center" vertical="center"/>
    </xf>
    <xf numFmtId="0" fontId="5" fillId="0" borderId="5" xfId="150" applyFont="1" applyBorder="1" applyAlignment="1">
      <alignment horizontal="center" vertical="center" wrapText="1"/>
    </xf>
    <xf numFmtId="0" fontId="5" fillId="0" borderId="24" xfId="150" applyFont="1" applyBorder="1" applyAlignment="1">
      <alignment horizontal="center" vertical="center" wrapText="1"/>
    </xf>
    <xf numFmtId="0" fontId="5" fillId="0" borderId="4" xfId="150" applyFont="1" applyBorder="1" applyAlignment="1">
      <alignment horizontal="center" vertical="center" wrapText="1"/>
    </xf>
    <xf numFmtId="0" fontId="5" fillId="0" borderId="25" xfId="150" applyFont="1" applyBorder="1" applyAlignment="1">
      <alignment horizontal="center" vertical="center" wrapText="1"/>
    </xf>
    <xf numFmtId="0" fontId="4" fillId="0" borderId="0" xfId="150" applyFont="1" applyAlignment="1">
      <alignment horizontal="center" vertical="center"/>
    </xf>
    <xf numFmtId="1" fontId="3" fillId="0" borderId="0" xfId="239" applyNumberFormat="1" applyFont="1" applyAlignment="1">
      <alignment horizontal="center" vertical="center"/>
    </xf>
    <xf numFmtId="1" fontId="3" fillId="0" borderId="0" xfId="239" applyNumberFormat="1" applyFont="1" applyAlignment="1">
      <alignment horizontal="center" vertical="center" wrapText="1"/>
    </xf>
    <xf numFmtId="1" fontId="64" fillId="0" borderId="0" xfId="239" applyNumberFormat="1" applyFont="1" applyAlignment="1">
      <alignment horizontal="center" vertical="center" wrapText="1"/>
    </xf>
    <xf numFmtId="49" fontId="29" fillId="0" borderId="5" xfId="248" applyNumberFormat="1" applyFont="1" applyBorder="1" applyAlignment="1">
      <alignment horizontal="center" vertical="center" wrapText="1"/>
    </xf>
    <xf numFmtId="0" fontId="109" fillId="0" borderId="0" xfId="248" applyFont="1" applyAlignment="1">
      <alignment horizontal="left" vertical="center" wrapText="1"/>
    </xf>
    <xf numFmtId="0" fontId="29" fillId="0" borderId="5" xfId="248" applyFont="1" applyBorder="1" applyAlignment="1">
      <alignment horizontal="center" vertical="center"/>
    </xf>
    <xf numFmtId="49" fontId="29" fillId="0" borderId="26" xfId="248" applyNumberFormat="1" applyFont="1" applyBorder="1" applyAlignment="1">
      <alignment horizontal="center" vertical="center" wrapText="1"/>
    </xf>
    <xf numFmtId="49" fontId="29" fillId="0" borderId="16" xfId="248" applyNumberFormat="1" applyFont="1" applyBorder="1" applyAlignment="1">
      <alignment horizontal="center" vertical="center" wrapText="1"/>
    </xf>
    <xf numFmtId="49" fontId="29" fillId="0" borderId="27" xfId="248" applyNumberFormat="1" applyFont="1" applyBorder="1" applyAlignment="1">
      <alignment horizontal="center" vertical="center" wrapText="1"/>
    </xf>
    <xf numFmtId="49" fontId="29" fillId="0" borderId="28" xfId="248" applyNumberFormat="1" applyFont="1" applyBorder="1" applyAlignment="1">
      <alignment horizontal="center" vertical="center" wrapText="1"/>
    </xf>
    <xf numFmtId="0" fontId="4" fillId="0" borderId="1" xfId="248" applyFont="1" applyBorder="1" applyAlignment="1">
      <alignment horizontal="center" vertical="center"/>
    </xf>
    <xf numFmtId="0" fontId="2" fillId="0" borderId="0" xfId="248" applyFont="1" applyAlignment="1">
      <alignment horizontal="center" vertical="center"/>
    </xf>
    <xf numFmtId="0" fontId="2" fillId="0" borderId="0" xfId="248" applyFont="1" applyAlignment="1">
      <alignment horizontal="left" vertical="center"/>
    </xf>
    <xf numFmtId="0" fontId="7" fillId="0" borderId="0" xfId="248" applyFont="1" applyAlignment="1">
      <alignment horizontal="right" vertical="center"/>
    </xf>
    <xf numFmtId="0" fontId="3" fillId="0" borderId="0" xfId="248" applyFont="1" applyAlignment="1">
      <alignment horizontal="center" vertical="center"/>
    </xf>
    <xf numFmtId="0" fontId="59" fillId="0" borderId="13" xfId="201" applyFont="1" applyBorder="1" applyAlignment="1">
      <alignment horizontal="center" vertical="center" wrapText="1"/>
    </xf>
    <xf numFmtId="0" fontId="59" fillId="0" borderId="17" xfId="201" applyFont="1" applyBorder="1" applyAlignment="1">
      <alignment horizontal="center" vertical="center" wrapText="1"/>
    </xf>
    <xf numFmtId="0" fontId="59" fillId="0" borderId="13" xfId="48" applyNumberFormat="1" applyFont="1" applyFill="1" applyBorder="1" applyAlignment="1">
      <alignment horizontal="center" vertical="center" wrapText="1"/>
    </xf>
    <xf numFmtId="0" fontId="59" fillId="0" borderId="17" xfId="48" applyNumberFormat="1" applyFont="1" applyFill="1" applyBorder="1" applyAlignment="1">
      <alignment horizontal="center" vertical="center" wrapText="1"/>
    </xf>
    <xf numFmtId="0" fontId="29" fillId="0" borderId="0" xfId="195" applyFont="1" applyAlignment="1">
      <alignment horizontal="right" vertical="center"/>
    </xf>
    <xf numFmtId="0" fontId="2" fillId="0" borderId="0" xfId="195" applyFont="1" applyAlignment="1">
      <alignment horizontal="center" vertical="center" wrapText="1"/>
    </xf>
    <xf numFmtId="1" fontId="4" fillId="0" borderId="0" xfId="195" applyNumberFormat="1" applyFont="1" applyAlignment="1">
      <alignment horizontal="center" vertical="center"/>
    </xf>
    <xf numFmtId="0" fontId="59" fillId="0" borderId="13" xfId="195" applyFont="1" applyBorder="1" applyAlignment="1">
      <alignment horizontal="center" vertical="center" wrapText="1"/>
    </xf>
    <xf numFmtId="0" fontId="59" fillId="0" borderId="2" xfId="195" applyFont="1" applyBorder="1" applyAlignment="1">
      <alignment horizontal="center" vertical="center" wrapText="1"/>
    </xf>
    <xf numFmtId="0" fontId="59" fillId="0" borderId="17" xfId="195" applyFont="1" applyBorder="1" applyAlignment="1">
      <alignment horizontal="center" vertical="center" wrapText="1"/>
    </xf>
    <xf numFmtId="0" fontId="5" fillId="0" borderId="13" xfId="195" applyFont="1" applyBorder="1" applyAlignment="1">
      <alignment horizontal="center" vertical="center" wrapText="1"/>
    </xf>
    <xf numFmtId="0" fontId="5" fillId="0" borderId="2" xfId="195" applyFont="1" applyBorder="1" applyAlignment="1">
      <alignment horizontal="center" vertical="center" wrapText="1"/>
    </xf>
    <xf numFmtId="0" fontId="5" fillId="0" borderId="17" xfId="195" applyFont="1" applyBorder="1" applyAlignment="1">
      <alignment horizontal="center" vertical="center" wrapText="1"/>
    </xf>
    <xf numFmtId="0" fontId="5" fillId="0" borderId="13" xfId="94" applyNumberFormat="1" applyFont="1" applyFill="1" applyBorder="1" applyAlignment="1">
      <alignment horizontal="center" vertical="center" wrapText="1"/>
    </xf>
    <xf numFmtId="0" fontId="5" fillId="0" borderId="2" xfId="94" applyNumberFormat="1" applyFont="1" applyFill="1" applyBorder="1" applyAlignment="1">
      <alignment horizontal="center" vertical="center" wrapText="1"/>
    </xf>
    <xf numFmtId="0" fontId="5" fillId="0" borderId="17" xfId="94" applyNumberFormat="1" applyFont="1" applyFill="1" applyBorder="1" applyAlignment="1">
      <alignment horizontal="center" vertical="center" wrapText="1"/>
    </xf>
    <xf numFmtId="0" fontId="5" fillId="0" borderId="24" xfId="2" applyFont="1" applyBorder="1" applyAlignment="1">
      <alignment horizontal="center" vertical="center" wrapText="1"/>
    </xf>
    <xf numFmtId="0" fontId="5" fillId="0" borderId="25" xfId="2" applyFont="1" applyBorder="1" applyAlignment="1">
      <alignment horizontal="center" vertical="center" wrapText="1"/>
    </xf>
    <xf numFmtId="0" fontId="5" fillId="0" borderId="24" xfId="94" applyNumberFormat="1" applyFont="1" applyFill="1" applyBorder="1" applyAlignment="1">
      <alignment horizontal="center" vertical="center" wrapText="1"/>
    </xf>
    <xf numFmtId="0" fontId="5" fillId="0" borderId="25" xfId="94" applyNumberFormat="1" applyFont="1" applyFill="1" applyBorder="1" applyAlignment="1">
      <alignment horizontal="center" vertical="center" wrapText="1"/>
    </xf>
    <xf numFmtId="0" fontId="5" fillId="0" borderId="26" xfId="94" applyNumberFormat="1" applyFont="1" applyFill="1" applyBorder="1" applyAlignment="1">
      <alignment horizontal="center" vertical="center" wrapText="1"/>
    </xf>
    <xf numFmtId="0" fontId="5" fillId="0" borderId="36" xfId="94" applyNumberFormat="1" applyFont="1" applyFill="1" applyBorder="1" applyAlignment="1">
      <alignment horizontal="center" vertical="center" wrapText="1"/>
    </xf>
    <xf numFmtId="0" fontId="5" fillId="0" borderId="16" xfId="94" applyNumberFormat="1" applyFont="1" applyFill="1" applyBorder="1" applyAlignment="1">
      <alignment horizontal="center" vertical="center" wrapText="1"/>
    </xf>
    <xf numFmtId="0" fontId="5" fillId="0" borderId="7" xfId="94" applyNumberFormat="1" applyFont="1" applyFill="1" applyBorder="1" applyAlignment="1">
      <alignment horizontal="center" vertical="center" wrapText="1"/>
    </xf>
    <xf numFmtId="0" fontId="5" fillId="0" borderId="0" xfId="94" applyNumberFormat="1" applyFont="1" applyFill="1" applyBorder="1" applyAlignment="1">
      <alignment horizontal="center" vertical="center" wrapText="1"/>
    </xf>
    <xf numFmtId="0" fontId="5" fillId="0" borderId="34" xfId="94" applyNumberFormat="1" applyFont="1" applyFill="1" applyBorder="1" applyAlignment="1">
      <alignment horizontal="center" vertical="center" wrapText="1"/>
    </xf>
    <xf numFmtId="0" fontId="5" fillId="0" borderId="27" xfId="94" applyNumberFormat="1" applyFont="1" applyFill="1" applyBorder="1" applyAlignment="1">
      <alignment horizontal="center" vertical="center" wrapText="1"/>
    </xf>
    <xf numFmtId="0" fontId="5" fillId="0" borderId="1" xfId="94" applyNumberFormat="1" applyFont="1" applyFill="1" applyBorder="1" applyAlignment="1">
      <alignment horizontal="center" vertical="center" wrapText="1"/>
    </xf>
    <xf numFmtId="0" fontId="5" fillId="0" borderId="28" xfId="94" applyNumberFormat="1" applyFont="1" applyFill="1" applyBorder="1" applyAlignment="1">
      <alignment horizontal="center" vertical="center" wrapText="1"/>
    </xf>
    <xf numFmtId="1" fontId="20" fillId="0" borderId="0" xfId="239" applyNumberFormat="1" applyFont="1" applyAlignment="1">
      <alignment horizontal="center" vertical="center" wrapText="1"/>
    </xf>
    <xf numFmtId="1" fontId="16" fillId="0" borderId="1" xfId="239" applyNumberFormat="1" applyFont="1" applyBorder="1" applyAlignment="1">
      <alignment horizontal="right" vertical="center"/>
    </xf>
    <xf numFmtId="3" fontId="0" fillId="0" borderId="5" xfId="239" applyNumberFormat="1" applyFont="1" applyBorder="1" applyAlignment="1">
      <alignment horizontal="center" vertical="center" wrapText="1"/>
    </xf>
    <xf numFmtId="3" fontId="8" fillId="0" borderId="5" xfId="239" applyNumberFormat="1" applyFont="1" applyBorder="1" applyAlignment="1">
      <alignment horizontal="center" vertical="center" wrapText="1"/>
    </xf>
    <xf numFmtId="3" fontId="8" fillId="0" borderId="24" xfId="239" applyNumberFormat="1" applyFont="1" applyBorder="1" applyAlignment="1">
      <alignment horizontal="center" vertical="center" wrapText="1"/>
    </xf>
    <xf numFmtId="3" fontId="8" fillId="0" borderId="4" xfId="239" applyNumberFormat="1" applyFont="1" applyBorder="1" applyAlignment="1">
      <alignment horizontal="center" vertical="center" wrapText="1"/>
    </xf>
    <xf numFmtId="3" fontId="8" fillId="0" borderId="25" xfId="239" applyNumberFormat="1" applyFont="1" applyBorder="1" applyAlignment="1">
      <alignment horizontal="center" vertical="center" wrapText="1"/>
    </xf>
    <xf numFmtId="3" fontId="8" fillId="0" borderId="13" xfId="239" applyNumberFormat="1" applyFont="1" applyBorder="1" applyAlignment="1">
      <alignment horizontal="center" vertical="center" wrapText="1"/>
    </xf>
    <xf numFmtId="3" fontId="8" fillId="0" borderId="2" xfId="239" applyNumberFormat="1" applyFont="1" applyBorder="1" applyAlignment="1">
      <alignment horizontal="center" vertical="center" wrapText="1"/>
    </xf>
    <xf numFmtId="3" fontId="8" fillId="0" borderId="17" xfId="239" applyNumberFormat="1" applyFont="1" applyBorder="1" applyAlignment="1">
      <alignment horizontal="center" vertical="center" wrapText="1"/>
    </xf>
    <xf numFmtId="3" fontId="0" fillId="0" borderId="13" xfId="239" applyNumberFormat="1" applyFont="1" applyBorder="1" applyAlignment="1">
      <alignment horizontal="center" vertical="center" wrapText="1"/>
    </xf>
    <xf numFmtId="3" fontId="0" fillId="0" borderId="2" xfId="239" applyNumberFormat="1" applyFont="1" applyBorder="1" applyAlignment="1">
      <alignment horizontal="center" vertical="center" wrapText="1"/>
    </xf>
    <xf numFmtId="0" fontId="21" fillId="0" borderId="5" xfId="152" applyFont="1" applyBorder="1" applyAlignment="1">
      <alignment horizontal="center" vertical="center" wrapText="1"/>
    </xf>
    <xf numFmtId="1" fontId="18" fillId="0" borderId="0" xfId="239" applyNumberFormat="1" applyFont="1" applyAlignment="1">
      <alignment horizontal="left" vertical="center" wrapText="1"/>
    </xf>
    <xf numFmtId="1" fontId="22" fillId="0" borderId="0" xfId="239" applyNumberFormat="1" applyFont="1" applyAlignment="1">
      <alignment vertical="center" wrapText="1"/>
    </xf>
    <xf numFmtId="1" fontId="8" fillId="0" borderId="0" xfId="239" applyNumberFormat="1" applyFont="1" applyAlignment="1">
      <alignment horizontal="left" vertical="center" wrapText="1"/>
    </xf>
    <xf numFmtId="1" fontId="5" fillId="0" borderId="0" xfId="239" applyNumberFormat="1" applyFont="1" applyAlignment="1">
      <alignment horizontal="center" vertical="center" wrapText="1"/>
    </xf>
    <xf numFmtId="1" fontId="4" fillId="0" borderId="1" xfId="239" applyNumberFormat="1" applyFont="1" applyBorder="1" applyAlignment="1">
      <alignment horizontal="center" vertical="center"/>
    </xf>
    <xf numFmtId="1" fontId="5" fillId="0" borderId="0" xfId="239" applyNumberFormat="1" applyFont="1" applyAlignment="1">
      <alignment vertical="center" wrapText="1"/>
    </xf>
    <xf numFmtId="1" fontId="0" fillId="0" borderId="0" xfId="239" applyNumberFormat="1" applyFont="1" applyAlignment="1">
      <alignment horizontal="left" vertical="center" wrapText="1"/>
    </xf>
    <xf numFmtId="0" fontId="5" fillId="0" borderId="0" xfId="0" applyFont="1" applyAlignment="1">
      <alignment horizontal="center"/>
    </xf>
    <xf numFmtId="0" fontId="4" fillId="0" borderId="0" xfId="0" applyFont="1" applyAlignment="1">
      <alignment horizontal="right"/>
    </xf>
    <xf numFmtId="0" fontId="5" fillId="0" borderId="5" xfId="0" applyFont="1" applyBorder="1" applyAlignment="1">
      <alignment horizontal="center"/>
    </xf>
    <xf numFmtId="0" fontId="5" fillId="0" borderId="5" xfId="0" applyFont="1" applyBorder="1" applyAlignment="1">
      <alignment horizontal="center" vertical="center"/>
    </xf>
    <xf numFmtId="0" fontId="0" fillId="0" borderId="0" xfId="0" applyAlignment="1">
      <alignment horizontal="right" vertical="center"/>
    </xf>
    <xf numFmtId="0" fontId="4" fillId="0" borderId="0" xfId="0" applyFont="1" applyAlignment="1">
      <alignment horizontal="right" vertical="center"/>
    </xf>
    <xf numFmtId="0" fontId="0" fillId="0" borderId="5" xfId="0" applyBorder="1" applyAlignment="1">
      <alignment horizontal="center" vertical="center" wrapText="1"/>
    </xf>
    <xf numFmtId="0" fontId="0" fillId="0" borderId="13" xfId="0" applyBorder="1" applyAlignment="1">
      <alignment horizontal="center" vertical="center" wrapText="1"/>
    </xf>
    <xf numFmtId="0" fontId="0" fillId="0" borderId="2" xfId="0" applyBorder="1" applyAlignment="1">
      <alignment horizontal="center" vertical="center" wrapText="1"/>
    </xf>
    <xf numFmtId="0" fontId="0" fillId="0" borderId="17" xfId="0" applyBorder="1" applyAlignment="1">
      <alignment horizontal="center" vertical="center" wrapText="1"/>
    </xf>
    <xf numFmtId="43" fontId="77" fillId="0" borderId="5" xfId="94" applyFont="1" applyFill="1" applyBorder="1" applyAlignment="1">
      <alignment horizontal="center" vertical="center" wrapText="1"/>
    </xf>
    <xf numFmtId="0" fontId="77" fillId="0" borderId="0" xfId="195" applyFont="1" applyAlignment="1">
      <alignment horizontal="center" vertical="center" wrapText="1"/>
    </xf>
    <xf numFmtId="0" fontId="77" fillId="0" borderId="0" xfId="195" applyFont="1" applyAlignment="1">
      <alignment horizontal="left" vertical="center"/>
    </xf>
    <xf numFmtId="1" fontId="110" fillId="0" borderId="0" xfId="195" applyNumberFormat="1" applyFont="1" applyAlignment="1">
      <alignment horizontal="center" vertical="center"/>
    </xf>
    <xf numFmtId="0" fontId="110" fillId="0" borderId="0" xfId="195" applyFont="1" applyAlignment="1">
      <alignment horizontal="center" vertical="center"/>
    </xf>
    <xf numFmtId="0" fontId="77" fillId="0" borderId="5" xfId="195" applyFont="1" applyBorder="1" applyAlignment="1">
      <alignment horizontal="center" vertical="center" wrapText="1"/>
    </xf>
    <xf numFmtId="177" fontId="77" fillId="0" borderId="5" xfId="94" applyNumberFormat="1" applyFont="1" applyFill="1" applyBorder="1" applyAlignment="1">
      <alignment horizontal="center" vertical="center" wrapText="1"/>
    </xf>
    <xf numFmtId="175" fontId="13" fillId="4" borderId="45" xfId="50" applyNumberFormat="1" applyFont="1" applyFill="1" applyBorder="1" applyAlignment="1" applyProtection="1">
      <alignment horizontal="center" vertical="center" wrapText="1"/>
    </xf>
    <xf numFmtId="175" fontId="13" fillId="4" borderId="46" xfId="50" applyNumberFormat="1" applyFont="1" applyFill="1" applyBorder="1" applyAlignment="1" applyProtection="1">
      <alignment horizontal="center" vertical="center" wrapText="1"/>
    </xf>
    <xf numFmtId="177" fontId="12" fillId="4" borderId="45" xfId="50" applyNumberFormat="1" applyFont="1" applyFill="1" applyBorder="1" applyAlignment="1" applyProtection="1">
      <alignment vertical="center" wrapText="1"/>
    </xf>
    <xf numFmtId="177" fontId="12" fillId="4" borderId="46" xfId="50" applyNumberFormat="1" applyFont="1" applyFill="1" applyBorder="1" applyAlignment="1" applyProtection="1">
      <alignment vertical="center" wrapText="1"/>
    </xf>
    <xf numFmtId="177" fontId="12" fillId="4" borderId="45" xfId="50" applyNumberFormat="1" applyFont="1" applyFill="1" applyBorder="1" applyAlignment="1" applyProtection="1">
      <alignment horizontal="center" vertical="center" wrapText="1"/>
    </xf>
    <xf numFmtId="177" fontId="12" fillId="4" borderId="46" xfId="50" applyNumberFormat="1" applyFont="1" applyFill="1" applyBorder="1" applyAlignment="1" applyProtection="1">
      <alignment horizontal="center" vertical="center" wrapText="1"/>
    </xf>
    <xf numFmtId="177" fontId="13" fillId="4" borderId="48" xfId="50" applyNumberFormat="1" applyFont="1" applyFill="1" applyBorder="1" applyAlignment="1" applyProtection="1">
      <alignment horizontal="center" vertical="center" wrapText="1"/>
    </xf>
    <xf numFmtId="177" fontId="13" fillId="4" borderId="49" xfId="50" applyNumberFormat="1" applyFont="1" applyFill="1" applyBorder="1" applyAlignment="1" applyProtection="1">
      <alignment horizontal="center" vertical="center" wrapText="1"/>
    </xf>
    <xf numFmtId="0" fontId="16" fillId="0" borderId="1" xfId="0" applyFont="1" applyBorder="1" applyAlignment="1">
      <alignment horizontal="center" vertical="center"/>
    </xf>
    <xf numFmtId="0" fontId="59" fillId="0" borderId="0" xfId="0" applyFont="1" applyAlignment="1">
      <alignment horizontal="left"/>
    </xf>
    <xf numFmtId="0" fontId="12" fillId="0" borderId="5" xfId="0" applyFont="1" applyBorder="1" applyAlignment="1">
      <alignment horizontal="center" vertical="center" wrapText="1"/>
    </xf>
    <xf numFmtId="49" fontId="12" fillId="0" borderId="5" xfId="0" applyNumberFormat="1" applyFont="1" applyBorder="1" applyAlignment="1">
      <alignment horizontal="center" vertical="center" wrapText="1"/>
    </xf>
    <xf numFmtId="0" fontId="12" fillId="0" borderId="13" xfId="0" applyFont="1" applyBorder="1" applyAlignment="1">
      <alignment horizontal="center" vertical="center" wrapText="1"/>
    </xf>
    <xf numFmtId="0" fontId="12" fillId="0" borderId="17" xfId="0" applyFont="1" applyBorder="1" applyAlignment="1">
      <alignment horizontal="center" vertical="center" wrapText="1"/>
    </xf>
    <xf numFmtId="0" fontId="59" fillId="4" borderId="0" xfId="0" applyFont="1" applyFill="1" applyAlignment="1">
      <alignment horizontal="left"/>
    </xf>
    <xf numFmtId="0" fontId="11" fillId="4" borderId="41" xfId="0" applyFont="1" applyFill="1" applyBorder="1" applyAlignment="1">
      <alignment horizontal="center" vertical="center" wrapText="1"/>
    </xf>
    <xf numFmtId="49" fontId="13" fillId="4" borderId="41" xfId="0" applyNumberFormat="1" applyFont="1" applyFill="1" applyBorder="1" applyAlignment="1">
      <alignment vertical="center" wrapText="1"/>
    </xf>
    <xf numFmtId="177" fontId="13" fillId="4" borderId="41" xfId="50" applyNumberFormat="1" applyFont="1" applyFill="1" applyBorder="1" applyAlignment="1" applyProtection="1">
      <alignment horizontal="right" vertical="center" wrapText="1"/>
    </xf>
    <xf numFmtId="177" fontId="13" fillId="0" borderId="52" xfId="50" applyNumberFormat="1" applyFont="1" applyFill="1" applyBorder="1" applyAlignment="1" applyProtection="1">
      <alignment horizontal="center" vertical="center" wrapText="1"/>
    </xf>
  </cellXfs>
  <cellStyles count="315">
    <cellStyle name="_x0001_" xfId="1"/>
    <cellStyle name="_x000d__x000a_JournalTemplate=C:\COMFO\CTALK\JOURSTD.TPL_x000d__x000a_LbStateAddress=3 3 0 251 1 89 2 311_x000d__x000a_LbStateJou" xfId="2"/>
    <cellStyle name="_x000d__x000a_JournalTemplate=C:\COMFO\CTALK\JOURSTD.TPL_x000d__x000a_LbStateAddress=3 3 0 251 1 89 2 311_x000d__x000a_LbStateJou 2" xfId="309"/>
    <cellStyle name="??" xfId="3"/>
    <cellStyle name="?? [0.00]_PRODUCT DETAIL Q1" xfId="4"/>
    <cellStyle name="?? [0]" xfId="5"/>
    <cellStyle name="???? [0.00]_PRODUCT DETAIL Q1" xfId="6"/>
    <cellStyle name="????_PRODUCT DETAIL Q1" xfId="7"/>
    <cellStyle name="???[0]_Book1" xfId="8"/>
    <cellStyle name="???_95" xfId="9"/>
    <cellStyle name="??_(????)??????" xfId="10"/>
    <cellStyle name="_KT (2)" xfId="11"/>
    <cellStyle name="_KT (2)_1" xfId="12"/>
    <cellStyle name="_KT (2)_2" xfId="13"/>
    <cellStyle name="_KT (2)_2_TG-TH" xfId="14"/>
    <cellStyle name="_KT (2)_3" xfId="15"/>
    <cellStyle name="_KT (2)_3_TG-TH" xfId="16"/>
    <cellStyle name="_KT (2)_4" xfId="17"/>
    <cellStyle name="_KT (2)_4_TG-TH" xfId="18"/>
    <cellStyle name="_KT (2)_5" xfId="19"/>
    <cellStyle name="_KT (2)_TG-TH" xfId="20"/>
    <cellStyle name="_KT_TG" xfId="21"/>
    <cellStyle name="_KT_TG_1" xfId="22"/>
    <cellStyle name="_KT_TG_2" xfId="23"/>
    <cellStyle name="_KT_TG_3" xfId="24"/>
    <cellStyle name="_KT_TG_4" xfId="25"/>
    <cellStyle name="_TG-TH" xfId="26"/>
    <cellStyle name="_TG-TH_1" xfId="27"/>
    <cellStyle name="_TG-TH_2" xfId="28"/>
    <cellStyle name="_TG-TH_3" xfId="29"/>
    <cellStyle name="_TG-TH_4" xfId="30"/>
    <cellStyle name="¹éºÐÀ²_      " xfId="31"/>
    <cellStyle name="52" xfId="32"/>
    <cellStyle name="ÅëÈ­ [0]_      " xfId="33"/>
    <cellStyle name="AeE­ [0]_INQUIRY ¿μ¾÷AßAø " xfId="34"/>
    <cellStyle name="ÅëÈ­_      " xfId="35"/>
    <cellStyle name="AeE­_INQUIRY ¿?¾÷AßAø " xfId="36"/>
    <cellStyle name="ÅëÈ­_L601CPT" xfId="37"/>
    <cellStyle name="ÄÞ¸¶ [0]_      " xfId="38"/>
    <cellStyle name="AÞ¸¶ [0]_INQUIRY ¿?¾÷AßAø " xfId="39"/>
    <cellStyle name="ÄÞ¸¶_      " xfId="40"/>
    <cellStyle name="AÞ¸¶_INQUIRY ¿?¾÷AßAø " xfId="41"/>
    <cellStyle name="AutoFormat Options" xfId="42"/>
    <cellStyle name="Bình thường 2" xfId="314"/>
    <cellStyle name="C?AØ_¿?¾÷CoE² " xfId="43"/>
    <cellStyle name="Ç¥ÁØ_      " xfId="44"/>
    <cellStyle name="C￥AØ_¿μ¾÷CoE² " xfId="45"/>
    <cellStyle name="category" xfId="46"/>
    <cellStyle name="Cerrency_Sheet2_XANGDAU" xfId="47"/>
    <cellStyle name="Comma" xfId="304" builtinId="3"/>
    <cellStyle name="Comma [0]" xfId="307" builtinId="6"/>
    <cellStyle name="Comma [0] 2" xfId="298"/>
    <cellStyle name="Comma [0] 2 2" xfId="299"/>
    <cellStyle name="Comma 10" xfId="48"/>
    <cellStyle name="Comma 10 2" xfId="49"/>
    <cellStyle name="Comma 10 2 2" xfId="50"/>
    <cellStyle name="Comma 10 2 2 2" xfId="303"/>
    <cellStyle name="Comma 10 3" xfId="51"/>
    <cellStyle name="Comma 10 3 2" xfId="52"/>
    <cellStyle name="Comma 10 3 3" xfId="308"/>
    <cellStyle name="Comma 10 4" xfId="53"/>
    <cellStyle name="Comma 11" xfId="54"/>
    <cellStyle name="Comma 11 2" xfId="55"/>
    <cellStyle name="Comma 11_88482_93673" xfId="56"/>
    <cellStyle name="Comma 12" xfId="57"/>
    <cellStyle name="Comma 12 2" xfId="58"/>
    <cellStyle name="Comma 13" xfId="59"/>
    <cellStyle name="Comma 13 2" xfId="60"/>
    <cellStyle name="Comma 14" xfId="61"/>
    <cellStyle name="Comma 14 2" xfId="62"/>
    <cellStyle name="Comma 15" xfId="63"/>
    <cellStyle name="Comma 15 2" xfId="64"/>
    <cellStyle name="Comma 15 2 2" xfId="65"/>
    <cellStyle name="Comma 15 3" xfId="66"/>
    <cellStyle name="Comma 16" xfId="67"/>
    <cellStyle name="Comma 17" xfId="68"/>
    <cellStyle name="Comma 2" xfId="69"/>
    <cellStyle name="Comma 2 2" xfId="70"/>
    <cellStyle name="Comma 2 2 2" xfId="71"/>
    <cellStyle name="Comma 2 2 3" xfId="72"/>
    <cellStyle name="Comma 2 3" xfId="73"/>
    <cellStyle name="Comma 2 3 3 2" xfId="74"/>
    <cellStyle name="Comma 2 4" xfId="75"/>
    <cellStyle name="Comma 2 5" xfId="310"/>
    <cellStyle name="Comma 3" xfId="76"/>
    <cellStyle name="Comma 3 2" xfId="77"/>
    <cellStyle name="Comma 3 2 2" xfId="78"/>
    <cellStyle name="Comma 3 3" xfId="79"/>
    <cellStyle name="Comma 3 3 2" xfId="80"/>
    <cellStyle name="Comma 3 4" xfId="81"/>
    <cellStyle name="Comma 32" xfId="82"/>
    <cellStyle name="Comma 32 2" xfId="83"/>
    <cellStyle name="Comma 32 3" xfId="84"/>
    <cellStyle name="Comma 36" xfId="313"/>
    <cellStyle name="Comma 4" xfId="85"/>
    <cellStyle name="Comma 4 2" xfId="86"/>
    <cellStyle name="Comma 4 3" xfId="87"/>
    <cellStyle name="Comma 5" xfId="88"/>
    <cellStyle name="Comma 5 2" xfId="89"/>
    <cellStyle name="Comma 6" xfId="90"/>
    <cellStyle name="Comma 6 2" xfId="91"/>
    <cellStyle name="Comma 6 2 3 2" xfId="92"/>
    <cellStyle name="Comma 6 2 3 2 2" xfId="93"/>
    <cellStyle name="Comma 6 2_88345_93552" xfId="94"/>
    <cellStyle name="Comma 6 2_88345_93552 2" xfId="95"/>
    <cellStyle name="Comma 7" xfId="96"/>
    <cellStyle name="Comma 7 2" xfId="97"/>
    <cellStyle name="Comma 8" xfId="98"/>
    <cellStyle name="Comma 9" xfId="99"/>
    <cellStyle name="Comma 9 2" xfId="100"/>
    <cellStyle name="Comma 9 3" xfId="101"/>
    <cellStyle name="comma zerodec" xfId="102"/>
    <cellStyle name="Comma0" xfId="103"/>
    <cellStyle name="cong" xfId="104"/>
    <cellStyle name="Currency0" xfId="105"/>
    <cellStyle name="Currency1" xfId="106"/>
    <cellStyle name="Date" xfId="107"/>
    <cellStyle name="Dấu phẩy 2" xfId="109"/>
    <cellStyle name="Dấu phẩy 2 2 3" xfId="110"/>
    <cellStyle name="Dấu phẩy 2 3" xfId="111"/>
    <cellStyle name="Dấu phẩy 5" xfId="300"/>
    <cellStyle name="DAUDE" xfId="108"/>
    <cellStyle name="Dollar (zero dec)" xfId="112"/>
    <cellStyle name="Fixed" xfId="113"/>
    <cellStyle name="gia" xfId="115"/>
    <cellStyle name="Grey" xfId="114"/>
    <cellStyle name="HEADER" xfId="116"/>
    <cellStyle name="Header1" xfId="117"/>
    <cellStyle name="Header2" xfId="118"/>
    <cellStyle name="HEADING1" xfId="119"/>
    <cellStyle name="HEADING2" xfId="120"/>
    <cellStyle name="Input [yellow]" xfId="121"/>
    <cellStyle name="Loai CBDT" xfId="122"/>
    <cellStyle name="Loai CT" xfId="123"/>
    <cellStyle name="Loai GD" xfId="124"/>
    <cellStyle name="Model" xfId="125"/>
    <cellStyle name="Monétaire [0]_TARIFFS DB" xfId="126"/>
    <cellStyle name="Monétaire_TARIFFS DB" xfId="127"/>
    <cellStyle name="n" xfId="128"/>
    <cellStyle name="New Times Roman" xfId="129"/>
    <cellStyle name="No" xfId="130"/>
    <cellStyle name="no dec" xfId="131"/>
    <cellStyle name="Normal" xfId="0" builtinId="0"/>
    <cellStyle name="Normal - Style1" xfId="132"/>
    <cellStyle name="Normal - Style1 2" xfId="133"/>
    <cellStyle name="Normal - Style1 3" xfId="134"/>
    <cellStyle name="Normal 10" xfId="135"/>
    <cellStyle name="Normal 10 2" xfId="136"/>
    <cellStyle name="Normal 10 3" xfId="137"/>
    <cellStyle name="Normal 10_88482_93673 2" xfId="312"/>
    <cellStyle name="Normal 100" xfId="138"/>
    <cellStyle name="Normal 11" xfId="139"/>
    <cellStyle name="Normal 11 2" xfId="140"/>
    <cellStyle name="Normal 11 3 2 2 2" xfId="306"/>
    <cellStyle name="Normal 11 3 3" xfId="141"/>
    <cellStyle name="Normal 12" xfId="142"/>
    <cellStyle name="Normal 13" xfId="143"/>
    <cellStyle name="Normal 136" xfId="305"/>
    <cellStyle name="Normal 14" xfId="144"/>
    <cellStyle name="Normal 15" xfId="145"/>
    <cellStyle name="Normal 16" xfId="146"/>
    <cellStyle name="Normal 16 2" xfId="147"/>
    <cellStyle name="Normal 17" xfId="148"/>
    <cellStyle name="Normal 18" xfId="149"/>
    <cellStyle name="Normal 18 2" xfId="150"/>
    <cellStyle name="Normal 19" xfId="151"/>
    <cellStyle name="Normal 2" xfId="152"/>
    <cellStyle name="Normal 2 2" xfId="153"/>
    <cellStyle name="Normal 2 2 2" xfId="154"/>
    <cellStyle name="Normal 2 2 2 2" xfId="155"/>
    <cellStyle name="Normal 2 2 2 2 2" xfId="156"/>
    <cellStyle name="Normal 2 2 2 3" xfId="157"/>
    <cellStyle name="Normal 2 2 3" xfId="158"/>
    <cellStyle name="Normal 2 2 4" xfId="159"/>
    <cellStyle name="Normal 2 3" xfId="160"/>
    <cellStyle name="Normal 2 3 2" xfId="161"/>
    <cellStyle name="Normal 2 4" xfId="162"/>
    <cellStyle name="Normal 2 4 2" xfId="163"/>
    <cellStyle name="Normal 2 5" xfId="164"/>
    <cellStyle name="Normal 2 6" xfId="297"/>
    <cellStyle name="Normal 2 60" xfId="165"/>
    <cellStyle name="Normal 20" xfId="166"/>
    <cellStyle name="Normal 21" xfId="167"/>
    <cellStyle name="Normal 22" xfId="168"/>
    <cellStyle name="Normal 23" xfId="169"/>
    <cellStyle name="Normal 24" xfId="170"/>
    <cellStyle name="Normal 25" xfId="171"/>
    <cellStyle name="Normal 26" xfId="172"/>
    <cellStyle name="Normal 27" xfId="173"/>
    <cellStyle name="Normal 28" xfId="174"/>
    <cellStyle name="Normal 28 2" xfId="175"/>
    <cellStyle name="Normal 29" xfId="176"/>
    <cellStyle name="Normal 3" xfId="177"/>
    <cellStyle name="Normal 3 10" xfId="178"/>
    <cellStyle name="Normal 3 2" xfId="179"/>
    <cellStyle name="Normal 3 2 2" xfId="180"/>
    <cellStyle name="Normal 3 2 2 2" xfId="302"/>
    <cellStyle name="Normal 3 2 4" xfId="301"/>
    <cellStyle name="Normal 3 20" xfId="181"/>
    <cellStyle name="Normal 3 3" xfId="182"/>
    <cellStyle name="Normal 3 60" xfId="183"/>
    <cellStyle name="Normal 3 61" xfId="184"/>
    <cellStyle name="Normal 3 62" xfId="185"/>
    <cellStyle name="Normal 3 67" xfId="186"/>
    <cellStyle name="Normal 3 68" xfId="187"/>
    <cellStyle name="Normal 3 69" xfId="188"/>
    <cellStyle name="Normal 3 70" xfId="189"/>
    <cellStyle name="Normal 3 73" xfId="190"/>
    <cellStyle name="Normal 30" xfId="191"/>
    <cellStyle name="Normal 31" xfId="192"/>
    <cellStyle name="Normal 32" xfId="193"/>
    <cellStyle name="Normal 33" xfId="194"/>
    <cellStyle name="Normal 34" xfId="195"/>
    <cellStyle name="Normal 35" xfId="196"/>
    <cellStyle name="Normal 35 2" xfId="311"/>
    <cellStyle name="Normal 36" xfId="197"/>
    <cellStyle name="Normal 37" xfId="198"/>
    <cellStyle name="Normal 38" xfId="199"/>
    <cellStyle name="Normal 39" xfId="200"/>
    <cellStyle name="Normal 4" xfId="201"/>
    <cellStyle name="Normal 4 2" xfId="202"/>
    <cellStyle name="Normal 40" xfId="203"/>
    <cellStyle name="Normal 41" xfId="204"/>
    <cellStyle name="Normal 42" xfId="205"/>
    <cellStyle name="Normal 43" xfId="206"/>
    <cellStyle name="Normal 44" xfId="207"/>
    <cellStyle name="Normal 45" xfId="208"/>
    <cellStyle name="Normal 46" xfId="209"/>
    <cellStyle name="Normal 47" xfId="210"/>
    <cellStyle name="Normal 48" xfId="211"/>
    <cellStyle name="Normal 49" xfId="212"/>
    <cellStyle name="Normal 5" xfId="213"/>
    <cellStyle name="Normal 5 2" xfId="214"/>
    <cellStyle name="Normal 5 2 2" xfId="215"/>
    <cellStyle name="Normal 5 2 3" xfId="216"/>
    <cellStyle name="Normal 5 3" xfId="217"/>
    <cellStyle name="Normal 5 3 2" xfId="218"/>
    <cellStyle name="Normal 5 4" xfId="219"/>
    <cellStyle name="Normal 50" xfId="220"/>
    <cellStyle name="Normal 51" xfId="221"/>
    <cellStyle name="Normal 52" xfId="222"/>
    <cellStyle name="Normal 53" xfId="223"/>
    <cellStyle name="Normal 54" xfId="224"/>
    <cellStyle name="Normal 56" xfId="296"/>
    <cellStyle name="Normal 59" xfId="225"/>
    <cellStyle name="Normal 6" xfId="226"/>
    <cellStyle name="Normal 6 2" xfId="227"/>
    <cellStyle name="Normal 6 3" xfId="228"/>
    <cellStyle name="Normal 60" xfId="229"/>
    <cellStyle name="Normal 63" xfId="230"/>
    <cellStyle name="Normal 7" xfId="231"/>
    <cellStyle name="Normal 7 2" xfId="232"/>
    <cellStyle name="Normal 8" xfId="233"/>
    <cellStyle name="Normal 8 2" xfId="234"/>
    <cellStyle name="Normal 9" xfId="235"/>
    <cellStyle name="Normal 9 2" xfId="236"/>
    <cellStyle name="Normal 9 3" xfId="237"/>
    <cellStyle name="Normal_BC va kehoach2010-2015 danso bancuoi" xfId="238"/>
    <cellStyle name="Normal_Bieu mau (CV )" xfId="239"/>
    <cellStyle name="Normal_Bieu So KH 11.11.2008 2" xfId="240"/>
    <cellStyle name="Normal_Bieu So KH 11.11.2008_Bieu so lieu KH 2010 ((1493))" xfId="241"/>
    <cellStyle name="Normal_Chi tieu nam 2009 moi" xfId="242"/>
    <cellStyle name="Normal_Chi tieu nam 2009 moi 2 2" xfId="243"/>
    <cellStyle name="Normal_Chi tieu PTSNYT và hoat dong tinh 2009" xfId="244"/>
    <cellStyle name="Normal_Chi tieu PTSNYT và hoat dong tinh 2009_KH 2012 Nganh Y te" xfId="245"/>
    <cellStyle name="Normal_Sheet1" xfId="246"/>
    <cellStyle name="Normal_Uoc thuc hien KH 2014 - Vu KTCN lam" xfId="247"/>
    <cellStyle name="Normal_Vu Quan ly QH_BieuBaocaoQuyhoach2011" xfId="248"/>
    <cellStyle name="Percent [2]" xfId="249"/>
    <cellStyle name="Percent 18" xfId="250"/>
    <cellStyle name="Percent 2" xfId="251"/>
    <cellStyle name="Percent 2 2" xfId="252"/>
    <cellStyle name="Percent 2 3" xfId="253"/>
    <cellStyle name="Percent 2 6" xfId="254"/>
    <cellStyle name="Percent 3" xfId="255"/>
    <cellStyle name="Percent 3 2" xfId="256"/>
    <cellStyle name="Percent 5 3 2" xfId="257"/>
    <cellStyle name="Phần trăm 2" xfId="258"/>
    <cellStyle name="Phần trăm 2 2" xfId="259"/>
    <cellStyle name="Style 1" xfId="260"/>
    <cellStyle name="Style 2" xfId="261"/>
    <cellStyle name="Style 3" xfId="262"/>
    <cellStyle name="Style 4" xfId="263"/>
    <cellStyle name="Style1" xfId="264"/>
    <cellStyle name="Style2" xfId="265"/>
    <cellStyle name="Style3" xfId="266"/>
    <cellStyle name="Style4" xfId="267"/>
    <cellStyle name="Style5" xfId="268"/>
    <cellStyle name="Style6" xfId="269"/>
    <cellStyle name="Style7" xfId="270"/>
    <cellStyle name="subhead" xfId="271"/>
    <cellStyle name="thvt" xfId="274"/>
    <cellStyle name="Tong so" xfId="272"/>
    <cellStyle name="tong so 1" xfId="273"/>
    <cellStyle name="xuan" xfId="275"/>
    <cellStyle name=" [0.00]_ Att. 1- Cover" xfId="276"/>
    <cellStyle name="_ Att. 1- Cover" xfId="277"/>
    <cellStyle name="?_ Att. 1- Cover" xfId="278"/>
    <cellStyle name="똿뗦먛귟 [0.00]_PRODUCT DETAIL Q1" xfId="279"/>
    <cellStyle name="똿뗦먛귟_PRODUCT DETAIL Q1" xfId="280"/>
    <cellStyle name="믅됞 [0.00]_PRODUCT DETAIL Q1" xfId="281"/>
    <cellStyle name="믅됞_PRODUCT DETAIL Q1" xfId="282"/>
    <cellStyle name="백분율_95" xfId="283"/>
    <cellStyle name="뷭?_BOOKSHIP" xfId="284"/>
    <cellStyle name="콤마 [0]_1202" xfId="285"/>
    <cellStyle name="콤마_1202" xfId="286"/>
    <cellStyle name="통화 [0]_1202" xfId="287"/>
    <cellStyle name="통화_1202" xfId="288"/>
    <cellStyle name="표준_(정보부문)월별인원계획" xfId="289"/>
    <cellStyle name="一般_00Q3902REV.1" xfId="290"/>
    <cellStyle name="千分位[0]_00Q3902REV.1" xfId="291"/>
    <cellStyle name="千分位_00Q3902REV.1" xfId="292"/>
    <cellStyle name="貨幣 [0]_00Q3902REV.1" xfId="293"/>
    <cellStyle name="貨幣[0]_BRE" xfId="294"/>
    <cellStyle name="貨幣_00Q3902REV.1" xfId="295"/>
  </cellStyles>
  <dxfs count="0"/>
  <tableStyles count="0" defaultTableStyle="TableStyleMedium9"/>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theme" Target="theme/theme1.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externalLink" Target="externalLinks/externalLink1.xml"/><Relationship Id="rId85"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18</xdr:col>
      <xdr:colOff>28575</xdr:colOff>
      <xdr:row>77</xdr:row>
      <xdr:rowOff>0</xdr:rowOff>
    </xdr:from>
    <xdr:to>
      <xdr:col>18</xdr:col>
      <xdr:colOff>438150</xdr:colOff>
      <xdr:row>77</xdr:row>
      <xdr:rowOff>0</xdr:rowOff>
    </xdr:to>
    <xdr:sp macro="" textlink="">
      <xdr:nvSpPr>
        <xdr:cNvPr id="2" name="Line 1">
          <a:extLst>
            <a:ext uri="{FF2B5EF4-FFF2-40B4-BE49-F238E27FC236}">
              <a16:creationId xmlns="" xmlns:a16="http://schemas.microsoft.com/office/drawing/2014/main" id="{6017AAFF-FB88-4231-927F-E8D8A52163A3}"/>
            </a:ext>
          </a:extLst>
        </xdr:cNvPr>
        <xdr:cNvSpPr>
          <a:spLocks noChangeShapeType="1"/>
        </xdr:cNvSpPr>
      </xdr:nvSpPr>
      <xdr:spPr bwMode="auto">
        <a:xfrm flipV="1">
          <a:off x="12792075" y="16506825"/>
          <a:ext cx="4095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9525</xdr:colOff>
      <xdr:row>77</xdr:row>
      <xdr:rowOff>0</xdr:rowOff>
    </xdr:from>
    <xdr:to>
      <xdr:col>19</xdr:col>
      <xdr:colOff>466725</xdr:colOff>
      <xdr:row>77</xdr:row>
      <xdr:rowOff>0</xdr:rowOff>
    </xdr:to>
    <xdr:sp macro="" textlink="">
      <xdr:nvSpPr>
        <xdr:cNvPr id="3" name="Line 2">
          <a:extLst>
            <a:ext uri="{FF2B5EF4-FFF2-40B4-BE49-F238E27FC236}">
              <a16:creationId xmlns="" xmlns:a16="http://schemas.microsoft.com/office/drawing/2014/main" id="{448FF309-7FE3-4565-B5AE-0338883C9873}"/>
            </a:ext>
          </a:extLst>
        </xdr:cNvPr>
        <xdr:cNvSpPr>
          <a:spLocks noChangeShapeType="1"/>
        </xdr:cNvSpPr>
      </xdr:nvSpPr>
      <xdr:spPr bwMode="auto">
        <a:xfrm flipV="1">
          <a:off x="13658850" y="16506825"/>
          <a:ext cx="457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78</xdr:row>
      <xdr:rowOff>152400</xdr:rowOff>
    </xdr:from>
    <xdr:to>
      <xdr:col>20</xdr:col>
      <xdr:colOff>0</xdr:colOff>
      <xdr:row>79</xdr:row>
      <xdr:rowOff>190500</xdr:rowOff>
    </xdr:to>
    <xdr:sp macro="" textlink="">
      <xdr:nvSpPr>
        <xdr:cNvPr id="4" name="Line 5">
          <a:extLst>
            <a:ext uri="{FF2B5EF4-FFF2-40B4-BE49-F238E27FC236}">
              <a16:creationId xmlns="" xmlns:a16="http://schemas.microsoft.com/office/drawing/2014/main" id="{8E268F9B-56D5-474E-8E35-2257D4698512}"/>
            </a:ext>
          </a:extLst>
        </xdr:cNvPr>
        <xdr:cNvSpPr>
          <a:spLocks noChangeShapeType="1"/>
        </xdr:cNvSpPr>
      </xdr:nvSpPr>
      <xdr:spPr bwMode="auto">
        <a:xfrm flipH="1">
          <a:off x="14354175" y="16821150"/>
          <a:ext cx="0" cy="171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28575</xdr:colOff>
      <xdr:row>77</xdr:row>
      <xdr:rowOff>0</xdr:rowOff>
    </xdr:from>
    <xdr:to>
      <xdr:col>18</xdr:col>
      <xdr:colOff>438150</xdr:colOff>
      <xdr:row>77</xdr:row>
      <xdr:rowOff>0</xdr:rowOff>
    </xdr:to>
    <xdr:sp macro="" textlink="">
      <xdr:nvSpPr>
        <xdr:cNvPr id="5" name="Line 1">
          <a:extLst>
            <a:ext uri="{FF2B5EF4-FFF2-40B4-BE49-F238E27FC236}">
              <a16:creationId xmlns="" xmlns:a16="http://schemas.microsoft.com/office/drawing/2014/main" id="{C50C6FEC-77F4-4E1B-99B9-DFB0438E93F0}"/>
            </a:ext>
          </a:extLst>
        </xdr:cNvPr>
        <xdr:cNvSpPr>
          <a:spLocks noChangeShapeType="1"/>
        </xdr:cNvSpPr>
      </xdr:nvSpPr>
      <xdr:spPr bwMode="auto">
        <a:xfrm flipV="1">
          <a:off x="12792075" y="16506825"/>
          <a:ext cx="4095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9525</xdr:colOff>
      <xdr:row>77</xdr:row>
      <xdr:rowOff>0</xdr:rowOff>
    </xdr:from>
    <xdr:to>
      <xdr:col>19</xdr:col>
      <xdr:colOff>466725</xdr:colOff>
      <xdr:row>77</xdr:row>
      <xdr:rowOff>0</xdr:rowOff>
    </xdr:to>
    <xdr:sp macro="" textlink="">
      <xdr:nvSpPr>
        <xdr:cNvPr id="6" name="Line 2">
          <a:extLst>
            <a:ext uri="{FF2B5EF4-FFF2-40B4-BE49-F238E27FC236}">
              <a16:creationId xmlns="" xmlns:a16="http://schemas.microsoft.com/office/drawing/2014/main" id="{D4AB4267-3E6E-4435-B364-9C2CDDF0A0C8}"/>
            </a:ext>
          </a:extLst>
        </xdr:cNvPr>
        <xdr:cNvSpPr>
          <a:spLocks noChangeShapeType="1"/>
        </xdr:cNvSpPr>
      </xdr:nvSpPr>
      <xdr:spPr bwMode="auto">
        <a:xfrm flipV="1">
          <a:off x="13658850" y="16506825"/>
          <a:ext cx="457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9525</xdr:colOff>
      <xdr:row>7</xdr:row>
      <xdr:rowOff>0</xdr:rowOff>
    </xdr:from>
    <xdr:to>
      <xdr:col>18</xdr:col>
      <xdr:colOff>466725</xdr:colOff>
      <xdr:row>7</xdr:row>
      <xdr:rowOff>0</xdr:rowOff>
    </xdr:to>
    <xdr:sp macro="" textlink="">
      <xdr:nvSpPr>
        <xdr:cNvPr id="8" name="Line 2">
          <a:extLst>
            <a:ext uri="{FF2B5EF4-FFF2-40B4-BE49-F238E27FC236}">
              <a16:creationId xmlns="" xmlns:a16="http://schemas.microsoft.com/office/drawing/2014/main" id="{57DA5411-0A71-4DFF-8A68-F2BB9A9A700A}"/>
            </a:ext>
          </a:extLst>
        </xdr:cNvPr>
        <xdr:cNvSpPr>
          <a:spLocks noChangeShapeType="1"/>
        </xdr:cNvSpPr>
      </xdr:nvSpPr>
      <xdr:spPr bwMode="auto">
        <a:xfrm flipV="1">
          <a:off x="12773025" y="1828800"/>
          <a:ext cx="457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9525</xdr:colOff>
      <xdr:row>7</xdr:row>
      <xdr:rowOff>0</xdr:rowOff>
    </xdr:from>
    <xdr:to>
      <xdr:col>18</xdr:col>
      <xdr:colOff>466725</xdr:colOff>
      <xdr:row>7</xdr:row>
      <xdr:rowOff>0</xdr:rowOff>
    </xdr:to>
    <xdr:sp macro="" textlink="">
      <xdr:nvSpPr>
        <xdr:cNvPr id="10" name="Line 2">
          <a:extLst>
            <a:ext uri="{FF2B5EF4-FFF2-40B4-BE49-F238E27FC236}">
              <a16:creationId xmlns="" xmlns:a16="http://schemas.microsoft.com/office/drawing/2014/main" id="{8D37E644-EB58-4B3B-9040-0AE723E9DF4A}"/>
            </a:ext>
          </a:extLst>
        </xdr:cNvPr>
        <xdr:cNvSpPr>
          <a:spLocks noChangeShapeType="1"/>
        </xdr:cNvSpPr>
      </xdr:nvSpPr>
      <xdr:spPr bwMode="auto">
        <a:xfrm flipV="1">
          <a:off x="12773025" y="1828800"/>
          <a:ext cx="457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9525</xdr:colOff>
      <xdr:row>5</xdr:row>
      <xdr:rowOff>0</xdr:rowOff>
    </xdr:from>
    <xdr:to>
      <xdr:col>18</xdr:col>
      <xdr:colOff>495300</xdr:colOff>
      <xdr:row>7</xdr:row>
      <xdr:rowOff>9525</xdr:rowOff>
    </xdr:to>
    <xdr:sp macro="" textlink="">
      <xdr:nvSpPr>
        <xdr:cNvPr id="2" name="Line 2">
          <a:extLst>
            <a:ext uri="{FF2B5EF4-FFF2-40B4-BE49-F238E27FC236}">
              <a16:creationId xmlns="" xmlns:a16="http://schemas.microsoft.com/office/drawing/2014/main" id="{2A34036D-B641-4463-B949-66C0FE91146D}"/>
            </a:ext>
          </a:extLst>
        </xdr:cNvPr>
        <xdr:cNvSpPr>
          <a:spLocks noChangeShapeType="1"/>
        </xdr:cNvSpPr>
      </xdr:nvSpPr>
      <xdr:spPr bwMode="auto">
        <a:xfrm flipH="1">
          <a:off x="12296775" y="1247775"/>
          <a:ext cx="485775" cy="447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xdr:row>
      <xdr:rowOff>28575</xdr:rowOff>
    </xdr:from>
    <xdr:to>
      <xdr:col>17</xdr:col>
      <xdr:colOff>495300</xdr:colOff>
      <xdr:row>6</xdr:row>
      <xdr:rowOff>400050</xdr:rowOff>
    </xdr:to>
    <xdr:sp macro="" textlink="">
      <xdr:nvSpPr>
        <xdr:cNvPr id="3" name="Line 5">
          <a:extLst>
            <a:ext uri="{FF2B5EF4-FFF2-40B4-BE49-F238E27FC236}">
              <a16:creationId xmlns="" xmlns:a16="http://schemas.microsoft.com/office/drawing/2014/main" id="{C8A7F5A5-414D-4D52-9092-3DF4C61BF9CF}"/>
            </a:ext>
          </a:extLst>
        </xdr:cNvPr>
        <xdr:cNvSpPr>
          <a:spLocks noChangeShapeType="1"/>
        </xdr:cNvSpPr>
      </xdr:nvSpPr>
      <xdr:spPr bwMode="auto">
        <a:xfrm flipH="1">
          <a:off x="11772900" y="1276350"/>
          <a:ext cx="49530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9525</xdr:colOff>
      <xdr:row>5</xdr:row>
      <xdr:rowOff>0</xdr:rowOff>
    </xdr:from>
    <xdr:to>
      <xdr:col>18</xdr:col>
      <xdr:colOff>495300</xdr:colOff>
      <xdr:row>7</xdr:row>
      <xdr:rowOff>9525</xdr:rowOff>
    </xdr:to>
    <xdr:sp macro="" textlink="">
      <xdr:nvSpPr>
        <xdr:cNvPr id="4" name="Line 2">
          <a:extLst>
            <a:ext uri="{FF2B5EF4-FFF2-40B4-BE49-F238E27FC236}">
              <a16:creationId xmlns="" xmlns:a16="http://schemas.microsoft.com/office/drawing/2014/main" id="{3A620DC0-1B28-4301-A92D-EA1096C0A8A1}"/>
            </a:ext>
          </a:extLst>
        </xdr:cNvPr>
        <xdr:cNvSpPr>
          <a:spLocks noChangeShapeType="1"/>
        </xdr:cNvSpPr>
      </xdr:nvSpPr>
      <xdr:spPr bwMode="auto">
        <a:xfrm flipH="1">
          <a:off x="12296775" y="1247775"/>
          <a:ext cx="485775" cy="447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xdr:row>
      <xdr:rowOff>28575</xdr:rowOff>
    </xdr:from>
    <xdr:to>
      <xdr:col>17</xdr:col>
      <xdr:colOff>495300</xdr:colOff>
      <xdr:row>6</xdr:row>
      <xdr:rowOff>400050</xdr:rowOff>
    </xdr:to>
    <xdr:sp macro="" textlink="">
      <xdr:nvSpPr>
        <xdr:cNvPr id="5" name="Line 5">
          <a:extLst>
            <a:ext uri="{FF2B5EF4-FFF2-40B4-BE49-F238E27FC236}">
              <a16:creationId xmlns="" xmlns:a16="http://schemas.microsoft.com/office/drawing/2014/main" id="{DCD742C3-B707-47D3-B6F3-C10095D12B3D}"/>
            </a:ext>
          </a:extLst>
        </xdr:cNvPr>
        <xdr:cNvSpPr>
          <a:spLocks noChangeShapeType="1"/>
        </xdr:cNvSpPr>
      </xdr:nvSpPr>
      <xdr:spPr bwMode="auto">
        <a:xfrm flipH="1">
          <a:off x="11772900" y="1276350"/>
          <a:ext cx="49530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9525</xdr:colOff>
      <xdr:row>5</xdr:row>
      <xdr:rowOff>0</xdr:rowOff>
    </xdr:from>
    <xdr:to>
      <xdr:col>18</xdr:col>
      <xdr:colOff>495300</xdr:colOff>
      <xdr:row>7</xdr:row>
      <xdr:rowOff>9525</xdr:rowOff>
    </xdr:to>
    <xdr:sp macro="" textlink="">
      <xdr:nvSpPr>
        <xdr:cNvPr id="6" name="Line 2">
          <a:extLst>
            <a:ext uri="{FF2B5EF4-FFF2-40B4-BE49-F238E27FC236}">
              <a16:creationId xmlns="" xmlns:a16="http://schemas.microsoft.com/office/drawing/2014/main" id="{61BEB31A-0C59-4F28-A766-6A306940D645}"/>
            </a:ext>
          </a:extLst>
        </xdr:cNvPr>
        <xdr:cNvSpPr>
          <a:spLocks noChangeShapeType="1"/>
        </xdr:cNvSpPr>
      </xdr:nvSpPr>
      <xdr:spPr bwMode="auto">
        <a:xfrm flipH="1">
          <a:off x="12296775" y="1247775"/>
          <a:ext cx="485775" cy="447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0</xdr:colOff>
      <xdr:row>5</xdr:row>
      <xdr:rowOff>28575</xdr:rowOff>
    </xdr:from>
    <xdr:to>
      <xdr:col>17</xdr:col>
      <xdr:colOff>495300</xdr:colOff>
      <xdr:row>6</xdr:row>
      <xdr:rowOff>400050</xdr:rowOff>
    </xdr:to>
    <xdr:sp macro="" textlink="">
      <xdr:nvSpPr>
        <xdr:cNvPr id="7" name="Line 5">
          <a:extLst>
            <a:ext uri="{FF2B5EF4-FFF2-40B4-BE49-F238E27FC236}">
              <a16:creationId xmlns="" xmlns:a16="http://schemas.microsoft.com/office/drawing/2014/main" id="{B7C69159-D657-4600-95F0-12A222C92480}"/>
            </a:ext>
          </a:extLst>
        </xdr:cNvPr>
        <xdr:cNvSpPr>
          <a:spLocks noChangeShapeType="1"/>
        </xdr:cNvSpPr>
      </xdr:nvSpPr>
      <xdr:spPr bwMode="auto">
        <a:xfrm flipH="1">
          <a:off x="11772900" y="1276350"/>
          <a:ext cx="49530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9525</xdr:colOff>
      <xdr:row>5</xdr:row>
      <xdr:rowOff>0</xdr:rowOff>
    </xdr:from>
    <xdr:to>
      <xdr:col>18</xdr:col>
      <xdr:colOff>495300</xdr:colOff>
      <xdr:row>7</xdr:row>
      <xdr:rowOff>9525</xdr:rowOff>
    </xdr:to>
    <xdr:sp macro="" textlink="">
      <xdr:nvSpPr>
        <xdr:cNvPr id="8" name="Line 2">
          <a:extLst>
            <a:ext uri="{FF2B5EF4-FFF2-40B4-BE49-F238E27FC236}">
              <a16:creationId xmlns="" xmlns:a16="http://schemas.microsoft.com/office/drawing/2014/main" id="{974AD123-89A9-43AC-900D-E39938810A95}"/>
            </a:ext>
          </a:extLst>
        </xdr:cNvPr>
        <xdr:cNvSpPr>
          <a:spLocks noChangeShapeType="1"/>
        </xdr:cNvSpPr>
      </xdr:nvSpPr>
      <xdr:spPr bwMode="auto">
        <a:xfrm flipH="1">
          <a:off x="12296775" y="1247775"/>
          <a:ext cx="485775" cy="447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485775</xdr:colOff>
      <xdr:row>5</xdr:row>
      <xdr:rowOff>9525</xdr:rowOff>
    </xdr:from>
    <xdr:to>
      <xdr:col>18</xdr:col>
      <xdr:colOff>495300</xdr:colOff>
      <xdr:row>5</xdr:row>
      <xdr:rowOff>19050</xdr:rowOff>
    </xdr:to>
    <xdr:sp macro="" textlink="">
      <xdr:nvSpPr>
        <xdr:cNvPr id="2" name="Line 5">
          <a:extLst>
            <a:ext uri="{FF2B5EF4-FFF2-40B4-BE49-F238E27FC236}">
              <a16:creationId xmlns="" xmlns:a16="http://schemas.microsoft.com/office/drawing/2014/main" id="{06B3E0C5-8AFD-42F7-A9C4-5E10E941AE0F}"/>
            </a:ext>
          </a:extLst>
        </xdr:cNvPr>
        <xdr:cNvSpPr>
          <a:spLocks noChangeShapeType="1"/>
        </xdr:cNvSpPr>
      </xdr:nvSpPr>
      <xdr:spPr bwMode="auto">
        <a:xfrm flipV="1">
          <a:off x="11601450" y="13620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5</xdr:row>
      <xdr:rowOff>9525</xdr:rowOff>
    </xdr:from>
    <xdr:to>
      <xdr:col>18</xdr:col>
      <xdr:colOff>495300</xdr:colOff>
      <xdr:row>5</xdr:row>
      <xdr:rowOff>19050</xdr:rowOff>
    </xdr:to>
    <xdr:sp macro="" textlink="">
      <xdr:nvSpPr>
        <xdr:cNvPr id="3" name="Line 5">
          <a:extLst>
            <a:ext uri="{FF2B5EF4-FFF2-40B4-BE49-F238E27FC236}">
              <a16:creationId xmlns="" xmlns:a16="http://schemas.microsoft.com/office/drawing/2014/main" id="{774A5399-C1E2-44A2-937A-ACDA445D2FC4}"/>
            </a:ext>
          </a:extLst>
        </xdr:cNvPr>
        <xdr:cNvSpPr>
          <a:spLocks noChangeShapeType="1"/>
        </xdr:cNvSpPr>
      </xdr:nvSpPr>
      <xdr:spPr bwMode="auto">
        <a:xfrm flipV="1">
          <a:off x="11601450" y="1362075"/>
          <a:ext cx="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AUTHAU\DANG_TRIEN_KHAI\diendamcamau\ammonia%20storage\6823%20PS%2017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TA022-N2/Construction/WORKS/6787/civil/final/option/6787CWFASE2CASE2_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Sheet2"/>
      <sheetName val="Quantity"/>
      <sheetName val="6823 PS 1700"/>
      <sheetName val="PU_ITALY "/>
      <sheetName val="Module1"/>
      <sheetName val="Module2"/>
      <sheetName val="KP_LIST"/>
    </sheetNames>
    <sheetDataSet>
      <sheetData sheetId="0"/>
      <sheetData sheetId="1"/>
      <sheetData sheetId="2"/>
      <sheetData sheetId="3"/>
      <sheetData sheetId="4"/>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ntity"/>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82"/>
  <sheetViews>
    <sheetView zoomScale="115" zoomScaleNormal="115" workbookViewId="0">
      <pane ySplit="5" topLeftCell="A21" activePane="bottomLeft" state="frozen"/>
      <selection activeCell="P25" sqref="P25"/>
      <selection pane="bottomLeft" activeCell="H33" sqref="H33"/>
    </sheetView>
  </sheetViews>
  <sheetFormatPr defaultColWidth="9" defaultRowHeight="15.75"/>
  <cols>
    <col min="1" max="1" width="2.625" style="1246" customWidth="1"/>
    <col min="2" max="2" width="33.375" style="1206" customWidth="1"/>
    <col min="3" max="3" width="5.125" style="1247" customWidth="1"/>
    <col min="4" max="4" width="7.5" style="1249" customWidth="1"/>
    <col min="5" max="5" width="7.5" style="1206" customWidth="1"/>
    <col min="6" max="6" width="7.625" style="1268" customWidth="1"/>
    <col min="7" max="7" width="7.5" style="1206" customWidth="1"/>
    <col min="8" max="8" width="7.625" style="1206" customWidth="1"/>
    <col min="9" max="9" width="10.625" style="1206" customWidth="1"/>
    <col min="10" max="247" width="9" style="1206"/>
    <col min="248" max="248" width="2.625" style="1206" customWidth="1"/>
    <col min="249" max="249" width="34.625" style="1206" customWidth="1"/>
    <col min="250" max="250" width="5.125" style="1206" customWidth="1"/>
    <col min="251" max="251" width="7.625" style="1206" customWidth="1"/>
    <col min="252" max="252" width="8.125" style="1206" customWidth="1"/>
    <col min="253" max="253" width="7.875" style="1206" customWidth="1"/>
    <col min="254" max="254" width="7" style="1206" customWidth="1"/>
    <col min="255" max="255" width="7.5" style="1206" customWidth="1"/>
    <col min="256" max="256" width="11.625" style="1206" customWidth="1"/>
    <col min="257" max="263" width="0" style="1206" hidden="1" customWidth="1"/>
    <col min="264" max="503" width="9" style="1206"/>
    <col min="504" max="504" width="2.625" style="1206" customWidth="1"/>
    <col min="505" max="505" width="34.625" style="1206" customWidth="1"/>
    <col min="506" max="506" width="5.125" style="1206" customWidth="1"/>
    <col min="507" max="507" width="7.625" style="1206" customWidth="1"/>
    <col min="508" max="508" width="8.125" style="1206" customWidth="1"/>
    <col min="509" max="509" width="7.875" style="1206" customWidth="1"/>
    <col min="510" max="510" width="7" style="1206" customWidth="1"/>
    <col min="511" max="511" width="7.5" style="1206" customWidth="1"/>
    <col min="512" max="512" width="11.625" style="1206" customWidth="1"/>
    <col min="513" max="519" width="0" style="1206" hidden="1" customWidth="1"/>
    <col min="520" max="759" width="9" style="1206"/>
    <col min="760" max="760" width="2.625" style="1206" customWidth="1"/>
    <col min="761" max="761" width="34.625" style="1206" customWidth="1"/>
    <col min="762" max="762" width="5.125" style="1206" customWidth="1"/>
    <col min="763" max="763" width="7.625" style="1206" customWidth="1"/>
    <col min="764" max="764" width="8.125" style="1206" customWidth="1"/>
    <col min="765" max="765" width="7.875" style="1206" customWidth="1"/>
    <col min="766" max="766" width="7" style="1206" customWidth="1"/>
    <col min="767" max="767" width="7.5" style="1206" customWidth="1"/>
    <col min="768" max="768" width="11.625" style="1206" customWidth="1"/>
    <col min="769" max="775" width="0" style="1206" hidden="1" customWidth="1"/>
    <col min="776" max="1015" width="9" style="1206"/>
    <col min="1016" max="1016" width="2.625" style="1206" customWidth="1"/>
    <col min="1017" max="1017" width="34.625" style="1206" customWidth="1"/>
    <col min="1018" max="1018" width="5.125" style="1206" customWidth="1"/>
    <col min="1019" max="1019" width="7.625" style="1206" customWidth="1"/>
    <col min="1020" max="1020" width="8.125" style="1206" customWidth="1"/>
    <col min="1021" max="1021" width="7.875" style="1206" customWidth="1"/>
    <col min="1022" max="1022" width="7" style="1206" customWidth="1"/>
    <col min="1023" max="1023" width="7.5" style="1206" customWidth="1"/>
    <col min="1024" max="1024" width="11.625" style="1206" customWidth="1"/>
    <col min="1025" max="1031" width="0" style="1206" hidden="1" customWidth="1"/>
    <col min="1032" max="1271" width="9" style="1206"/>
    <col min="1272" max="1272" width="2.625" style="1206" customWidth="1"/>
    <col min="1273" max="1273" width="34.625" style="1206" customWidth="1"/>
    <col min="1274" max="1274" width="5.125" style="1206" customWidth="1"/>
    <col min="1275" max="1275" width="7.625" style="1206" customWidth="1"/>
    <col min="1276" max="1276" width="8.125" style="1206" customWidth="1"/>
    <col min="1277" max="1277" width="7.875" style="1206" customWidth="1"/>
    <col min="1278" max="1278" width="7" style="1206" customWidth="1"/>
    <col min="1279" max="1279" width="7.5" style="1206" customWidth="1"/>
    <col min="1280" max="1280" width="11.625" style="1206" customWidth="1"/>
    <col min="1281" max="1287" width="0" style="1206" hidden="1" customWidth="1"/>
    <col min="1288" max="1527" width="9" style="1206"/>
    <col min="1528" max="1528" width="2.625" style="1206" customWidth="1"/>
    <col min="1529" max="1529" width="34.625" style="1206" customWidth="1"/>
    <col min="1530" max="1530" width="5.125" style="1206" customWidth="1"/>
    <col min="1531" max="1531" width="7.625" style="1206" customWidth="1"/>
    <col min="1532" max="1532" width="8.125" style="1206" customWidth="1"/>
    <col min="1533" max="1533" width="7.875" style="1206" customWidth="1"/>
    <col min="1534" max="1534" width="7" style="1206" customWidth="1"/>
    <col min="1535" max="1535" width="7.5" style="1206" customWidth="1"/>
    <col min="1536" max="1536" width="11.625" style="1206" customWidth="1"/>
    <col min="1537" max="1543" width="0" style="1206" hidden="1" customWidth="1"/>
    <col min="1544" max="1783" width="9" style="1206"/>
    <col min="1784" max="1784" width="2.625" style="1206" customWidth="1"/>
    <col min="1785" max="1785" width="34.625" style="1206" customWidth="1"/>
    <col min="1786" max="1786" width="5.125" style="1206" customWidth="1"/>
    <col min="1787" max="1787" width="7.625" style="1206" customWidth="1"/>
    <col min="1788" max="1788" width="8.125" style="1206" customWidth="1"/>
    <col min="1789" max="1789" width="7.875" style="1206" customWidth="1"/>
    <col min="1790" max="1790" width="7" style="1206" customWidth="1"/>
    <col min="1791" max="1791" width="7.5" style="1206" customWidth="1"/>
    <col min="1792" max="1792" width="11.625" style="1206" customWidth="1"/>
    <col min="1793" max="1799" width="0" style="1206" hidden="1" customWidth="1"/>
    <col min="1800" max="2039" width="9" style="1206"/>
    <col min="2040" max="2040" width="2.625" style="1206" customWidth="1"/>
    <col min="2041" max="2041" width="34.625" style="1206" customWidth="1"/>
    <col min="2042" max="2042" width="5.125" style="1206" customWidth="1"/>
    <col min="2043" max="2043" width="7.625" style="1206" customWidth="1"/>
    <col min="2044" max="2044" width="8.125" style="1206" customWidth="1"/>
    <col min="2045" max="2045" width="7.875" style="1206" customWidth="1"/>
    <col min="2046" max="2046" width="7" style="1206" customWidth="1"/>
    <col min="2047" max="2047" width="7.5" style="1206" customWidth="1"/>
    <col min="2048" max="2048" width="11.625" style="1206" customWidth="1"/>
    <col min="2049" max="2055" width="0" style="1206" hidden="1" customWidth="1"/>
    <col min="2056" max="2295" width="9" style="1206"/>
    <col min="2296" max="2296" width="2.625" style="1206" customWidth="1"/>
    <col min="2297" max="2297" width="34.625" style="1206" customWidth="1"/>
    <col min="2298" max="2298" width="5.125" style="1206" customWidth="1"/>
    <col min="2299" max="2299" width="7.625" style="1206" customWidth="1"/>
    <col min="2300" max="2300" width="8.125" style="1206" customWidth="1"/>
    <col min="2301" max="2301" width="7.875" style="1206" customWidth="1"/>
    <col min="2302" max="2302" width="7" style="1206" customWidth="1"/>
    <col min="2303" max="2303" width="7.5" style="1206" customWidth="1"/>
    <col min="2304" max="2304" width="11.625" style="1206" customWidth="1"/>
    <col min="2305" max="2311" width="0" style="1206" hidden="1" customWidth="1"/>
    <col min="2312" max="2551" width="9" style="1206"/>
    <col min="2552" max="2552" width="2.625" style="1206" customWidth="1"/>
    <col min="2553" max="2553" width="34.625" style="1206" customWidth="1"/>
    <col min="2554" max="2554" width="5.125" style="1206" customWidth="1"/>
    <col min="2555" max="2555" width="7.625" style="1206" customWidth="1"/>
    <col min="2556" max="2556" width="8.125" style="1206" customWidth="1"/>
    <col min="2557" max="2557" width="7.875" style="1206" customWidth="1"/>
    <col min="2558" max="2558" width="7" style="1206" customWidth="1"/>
    <col min="2559" max="2559" width="7.5" style="1206" customWidth="1"/>
    <col min="2560" max="2560" width="11.625" style="1206" customWidth="1"/>
    <col min="2561" max="2567" width="0" style="1206" hidden="1" customWidth="1"/>
    <col min="2568" max="2807" width="9" style="1206"/>
    <col min="2808" max="2808" width="2.625" style="1206" customWidth="1"/>
    <col min="2809" max="2809" width="34.625" style="1206" customWidth="1"/>
    <col min="2810" max="2810" width="5.125" style="1206" customWidth="1"/>
    <col min="2811" max="2811" width="7.625" style="1206" customWidth="1"/>
    <col min="2812" max="2812" width="8.125" style="1206" customWidth="1"/>
    <col min="2813" max="2813" width="7.875" style="1206" customWidth="1"/>
    <col min="2814" max="2814" width="7" style="1206" customWidth="1"/>
    <col min="2815" max="2815" width="7.5" style="1206" customWidth="1"/>
    <col min="2816" max="2816" width="11.625" style="1206" customWidth="1"/>
    <col min="2817" max="2823" width="0" style="1206" hidden="1" customWidth="1"/>
    <col min="2824" max="3063" width="9" style="1206"/>
    <col min="3064" max="3064" width="2.625" style="1206" customWidth="1"/>
    <col min="3065" max="3065" width="34.625" style="1206" customWidth="1"/>
    <col min="3066" max="3066" width="5.125" style="1206" customWidth="1"/>
    <col min="3067" max="3067" width="7.625" style="1206" customWidth="1"/>
    <col min="3068" max="3068" width="8.125" style="1206" customWidth="1"/>
    <col min="3069" max="3069" width="7.875" style="1206" customWidth="1"/>
    <col min="3070" max="3070" width="7" style="1206" customWidth="1"/>
    <col min="3071" max="3071" width="7.5" style="1206" customWidth="1"/>
    <col min="3072" max="3072" width="11.625" style="1206" customWidth="1"/>
    <col min="3073" max="3079" width="0" style="1206" hidden="1" customWidth="1"/>
    <col min="3080" max="3319" width="9" style="1206"/>
    <col min="3320" max="3320" width="2.625" style="1206" customWidth="1"/>
    <col min="3321" max="3321" width="34.625" style="1206" customWidth="1"/>
    <col min="3322" max="3322" width="5.125" style="1206" customWidth="1"/>
    <col min="3323" max="3323" width="7.625" style="1206" customWidth="1"/>
    <col min="3324" max="3324" width="8.125" style="1206" customWidth="1"/>
    <col min="3325" max="3325" width="7.875" style="1206" customWidth="1"/>
    <col min="3326" max="3326" width="7" style="1206" customWidth="1"/>
    <col min="3327" max="3327" width="7.5" style="1206" customWidth="1"/>
    <col min="3328" max="3328" width="11.625" style="1206" customWidth="1"/>
    <col min="3329" max="3335" width="0" style="1206" hidden="1" customWidth="1"/>
    <col min="3336" max="3575" width="9" style="1206"/>
    <col min="3576" max="3576" width="2.625" style="1206" customWidth="1"/>
    <col min="3577" max="3577" width="34.625" style="1206" customWidth="1"/>
    <col min="3578" max="3578" width="5.125" style="1206" customWidth="1"/>
    <col min="3579" max="3579" width="7.625" style="1206" customWidth="1"/>
    <col min="3580" max="3580" width="8.125" style="1206" customWidth="1"/>
    <col min="3581" max="3581" width="7.875" style="1206" customWidth="1"/>
    <col min="3582" max="3582" width="7" style="1206" customWidth="1"/>
    <col min="3583" max="3583" width="7.5" style="1206" customWidth="1"/>
    <col min="3584" max="3584" width="11.625" style="1206" customWidth="1"/>
    <col min="3585" max="3591" width="0" style="1206" hidden="1" customWidth="1"/>
    <col min="3592" max="3831" width="9" style="1206"/>
    <col min="3832" max="3832" width="2.625" style="1206" customWidth="1"/>
    <col min="3833" max="3833" width="34.625" style="1206" customWidth="1"/>
    <col min="3834" max="3834" width="5.125" style="1206" customWidth="1"/>
    <col min="3835" max="3835" width="7.625" style="1206" customWidth="1"/>
    <col min="3836" max="3836" width="8.125" style="1206" customWidth="1"/>
    <col min="3837" max="3837" width="7.875" style="1206" customWidth="1"/>
    <col min="3838" max="3838" width="7" style="1206" customWidth="1"/>
    <col min="3839" max="3839" width="7.5" style="1206" customWidth="1"/>
    <col min="3840" max="3840" width="11.625" style="1206" customWidth="1"/>
    <col min="3841" max="3847" width="0" style="1206" hidden="1" customWidth="1"/>
    <col min="3848" max="4087" width="9" style="1206"/>
    <col min="4088" max="4088" width="2.625" style="1206" customWidth="1"/>
    <col min="4089" max="4089" width="34.625" style="1206" customWidth="1"/>
    <col min="4090" max="4090" width="5.125" style="1206" customWidth="1"/>
    <col min="4091" max="4091" width="7.625" style="1206" customWidth="1"/>
    <col min="4092" max="4092" width="8.125" style="1206" customWidth="1"/>
    <col min="4093" max="4093" width="7.875" style="1206" customWidth="1"/>
    <col min="4094" max="4094" width="7" style="1206" customWidth="1"/>
    <col min="4095" max="4095" width="7.5" style="1206" customWidth="1"/>
    <col min="4096" max="4096" width="11.625" style="1206" customWidth="1"/>
    <col min="4097" max="4103" width="0" style="1206" hidden="1" customWidth="1"/>
    <col min="4104" max="4343" width="9" style="1206"/>
    <col min="4344" max="4344" width="2.625" style="1206" customWidth="1"/>
    <col min="4345" max="4345" width="34.625" style="1206" customWidth="1"/>
    <col min="4346" max="4346" width="5.125" style="1206" customWidth="1"/>
    <col min="4347" max="4347" width="7.625" style="1206" customWidth="1"/>
    <col min="4348" max="4348" width="8.125" style="1206" customWidth="1"/>
    <col min="4349" max="4349" width="7.875" style="1206" customWidth="1"/>
    <col min="4350" max="4350" width="7" style="1206" customWidth="1"/>
    <col min="4351" max="4351" width="7.5" style="1206" customWidth="1"/>
    <col min="4352" max="4352" width="11.625" style="1206" customWidth="1"/>
    <col min="4353" max="4359" width="0" style="1206" hidden="1" customWidth="1"/>
    <col min="4360" max="4599" width="9" style="1206"/>
    <col min="4600" max="4600" width="2.625" style="1206" customWidth="1"/>
    <col min="4601" max="4601" width="34.625" style="1206" customWidth="1"/>
    <col min="4602" max="4602" width="5.125" style="1206" customWidth="1"/>
    <col min="4603" max="4603" width="7.625" style="1206" customWidth="1"/>
    <col min="4604" max="4604" width="8.125" style="1206" customWidth="1"/>
    <col min="4605" max="4605" width="7.875" style="1206" customWidth="1"/>
    <col min="4606" max="4606" width="7" style="1206" customWidth="1"/>
    <col min="4607" max="4607" width="7.5" style="1206" customWidth="1"/>
    <col min="4608" max="4608" width="11.625" style="1206" customWidth="1"/>
    <col min="4609" max="4615" width="0" style="1206" hidden="1" customWidth="1"/>
    <col min="4616" max="4855" width="9" style="1206"/>
    <col min="4856" max="4856" width="2.625" style="1206" customWidth="1"/>
    <col min="4857" max="4857" width="34.625" style="1206" customWidth="1"/>
    <col min="4858" max="4858" width="5.125" style="1206" customWidth="1"/>
    <col min="4859" max="4859" width="7.625" style="1206" customWidth="1"/>
    <col min="4860" max="4860" width="8.125" style="1206" customWidth="1"/>
    <col min="4861" max="4861" width="7.875" style="1206" customWidth="1"/>
    <col min="4862" max="4862" width="7" style="1206" customWidth="1"/>
    <col min="4863" max="4863" width="7.5" style="1206" customWidth="1"/>
    <col min="4864" max="4864" width="11.625" style="1206" customWidth="1"/>
    <col min="4865" max="4871" width="0" style="1206" hidden="1" customWidth="1"/>
    <col min="4872" max="5111" width="9" style="1206"/>
    <col min="5112" max="5112" width="2.625" style="1206" customWidth="1"/>
    <col min="5113" max="5113" width="34.625" style="1206" customWidth="1"/>
    <col min="5114" max="5114" width="5.125" style="1206" customWidth="1"/>
    <col min="5115" max="5115" width="7.625" style="1206" customWidth="1"/>
    <col min="5116" max="5116" width="8.125" style="1206" customWidth="1"/>
    <col min="5117" max="5117" width="7.875" style="1206" customWidth="1"/>
    <col min="5118" max="5118" width="7" style="1206" customWidth="1"/>
    <col min="5119" max="5119" width="7.5" style="1206" customWidth="1"/>
    <col min="5120" max="5120" width="11.625" style="1206" customWidth="1"/>
    <col min="5121" max="5127" width="0" style="1206" hidden="1" customWidth="1"/>
    <col min="5128" max="5367" width="9" style="1206"/>
    <col min="5368" max="5368" width="2.625" style="1206" customWidth="1"/>
    <col min="5369" max="5369" width="34.625" style="1206" customWidth="1"/>
    <col min="5370" max="5370" width="5.125" style="1206" customWidth="1"/>
    <col min="5371" max="5371" width="7.625" style="1206" customWidth="1"/>
    <col min="5372" max="5372" width="8.125" style="1206" customWidth="1"/>
    <col min="5373" max="5373" width="7.875" style="1206" customWidth="1"/>
    <col min="5374" max="5374" width="7" style="1206" customWidth="1"/>
    <col min="5375" max="5375" width="7.5" style="1206" customWidth="1"/>
    <col min="5376" max="5376" width="11.625" style="1206" customWidth="1"/>
    <col min="5377" max="5383" width="0" style="1206" hidden="1" customWidth="1"/>
    <col min="5384" max="5623" width="9" style="1206"/>
    <col min="5624" max="5624" width="2.625" style="1206" customWidth="1"/>
    <col min="5625" max="5625" width="34.625" style="1206" customWidth="1"/>
    <col min="5626" max="5626" width="5.125" style="1206" customWidth="1"/>
    <col min="5627" max="5627" width="7.625" style="1206" customWidth="1"/>
    <col min="5628" max="5628" width="8.125" style="1206" customWidth="1"/>
    <col min="5629" max="5629" width="7.875" style="1206" customWidth="1"/>
    <col min="5630" max="5630" width="7" style="1206" customWidth="1"/>
    <col min="5631" max="5631" width="7.5" style="1206" customWidth="1"/>
    <col min="5632" max="5632" width="11.625" style="1206" customWidth="1"/>
    <col min="5633" max="5639" width="0" style="1206" hidden="1" customWidth="1"/>
    <col min="5640" max="5879" width="9" style="1206"/>
    <col min="5880" max="5880" width="2.625" style="1206" customWidth="1"/>
    <col min="5881" max="5881" width="34.625" style="1206" customWidth="1"/>
    <col min="5882" max="5882" width="5.125" style="1206" customWidth="1"/>
    <col min="5883" max="5883" width="7.625" style="1206" customWidth="1"/>
    <col min="5884" max="5884" width="8.125" style="1206" customWidth="1"/>
    <col min="5885" max="5885" width="7.875" style="1206" customWidth="1"/>
    <col min="5886" max="5886" width="7" style="1206" customWidth="1"/>
    <col min="5887" max="5887" width="7.5" style="1206" customWidth="1"/>
    <col min="5888" max="5888" width="11.625" style="1206" customWidth="1"/>
    <col min="5889" max="5895" width="0" style="1206" hidden="1" customWidth="1"/>
    <col min="5896" max="6135" width="9" style="1206"/>
    <col min="6136" max="6136" width="2.625" style="1206" customWidth="1"/>
    <col min="6137" max="6137" width="34.625" style="1206" customWidth="1"/>
    <col min="6138" max="6138" width="5.125" style="1206" customWidth="1"/>
    <col min="6139" max="6139" width="7.625" style="1206" customWidth="1"/>
    <col min="6140" max="6140" width="8.125" style="1206" customWidth="1"/>
    <col min="6141" max="6141" width="7.875" style="1206" customWidth="1"/>
    <col min="6142" max="6142" width="7" style="1206" customWidth="1"/>
    <col min="6143" max="6143" width="7.5" style="1206" customWidth="1"/>
    <col min="6144" max="6144" width="11.625" style="1206" customWidth="1"/>
    <col min="6145" max="6151" width="0" style="1206" hidden="1" customWidth="1"/>
    <col min="6152" max="6391" width="9" style="1206"/>
    <col min="6392" max="6392" width="2.625" style="1206" customWidth="1"/>
    <col min="6393" max="6393" width="34.625" style="1206" customWidth="1"/>
    <col min="6394" max="6394" width="5.125" style="1206" customWidth="1"/>
    <col min="6395" max="6395" width="7.625" style="1206" customWidth="1"/>
    <col min="6396" max="6396" width="8.125" style="1206" customWidth="1"/>
    <col min="6397" max="6397" width="7.875" style="1206" customWidth="1"/>
    <col min="6398" max="6398" width="7" style="1206" customWidth="1"/>
    <col min="6399" max="6399" width="7.5" style="1206" customWidth="1"/>
    <col min="6400" max="6400" width="11.625" style="1206" customWidth="1"/>
    <col min="6401" max="6407" width="0" style="1206" hidden="1" customWidth="1"/>
    <col min="6408" max="6647" width="9" style="1206"/>
    <col min="6648" max="6648" width="2.625" style="1206" customWidth="1"/>
    <col min="6649" max="6649" width="34.625" style="1206" customWidth="1"/>
    <col min="6650" max="6650" width="5.125" style="1206" customWidth="1"/>
    <col min="6651" max="6651" width="7.625" style="1206" customWidth="1"/>
    <col min="6652" max="6652" width="8.125" style="1206" customWidth="1"/>
    <col min="6653" max="6653" width="7.875" style="1206" customWidth="1"/>
    <col min="6654" max="6654" width="7" style="1206" customWidth="1"/>
    <col min="6655" max="6655" width="7.5" style="1206" customWidth="1"/>
    <col min="6656" max="6656" width="11.625" style="1206" customWidth="1"/>
    <col min="6657" max="6663" width="0" style="1206" hidden="1" customWidth="1"/>
    <col min="6664" max="6903" width="9" style="1206"/>
    <col min="6904" max="6904" width="2.625" style="1206" customWidth="1"/>
    <col min="6905" max="6905" width="34.625" style="1206" customWidth="1"/>
    <col min="6906" max="6906" width="5.125" style="1206" customWidth="1"/>
    <col min="6907" max="6907" width="7.625" style="1206" customWidth="1"/>
    <col min="6908" max="6908" width="8.125" style="1206" customWidth="1"/>
    <col min="6909" max="6909" width="7.875" style="1206" customWidth="1"/>
    <col min="6910" max="6910" width="7" style="1206" customWidth="1"/>
    <col min="6911" max="6911" width="7.5" style="1206" customWidth="1"/>
    <col min="6912" max="6912" width="11.625" style="1206" customWidth="1"/>
    <col min="6913" max="6919" width="0" style="1206" hidden="1" customWidth="1"/>
    <col min="6920" max="7159" width="9" style="1206"/>
    <col min="7160" max="7160" width="2.625" style="1206" customWidth="1"/>
    <col min="7161" max="7161" width="34.625" style="1206" customWidth="1"/>
    <col min="7162" max="7162" width="5.125" style="1206" customWidth="1"/>
    <col min="7163" max="7163" width="7.625" style="1206" customWidth="1"/>
    <col min="7164" max="7164" width="8.125" style="1206" customWidth="1"/>
    <col min="7165" max="7165" width="7.875" style="1206" customWidth="1"/>
    <col min="7166" max="7166" width="7" style="1206" customWidth="1"/>
    <col min="7167" max="7167" width="7.5" style="1206" customWidth="1"/>
    <col min="7168" max="7168" width="11.625" style="1206" customWidth="1"/>
    <col min="7169" max="7175" width="0" style="1206" hidden="1" customWidth="1"/>
    <col min="7176" max="7415" width="9" style="1206"/>
    <col min="7416" max="7416" width="2.625" style="1206" customWidth="1"/>
    <col min="7417" max="7417" width="34.625" style="1206" customWidth="1"/>
    <col min="7418" max="7418" width="5.125" style="1206" customWidth="1"/>
    <col min="7419" max="7419" width="7.625" style="1206" customWidth="1"/>
    <col min="7420" max="7420" width="8.125" style="1206" customWidth="1"/>
    <col min="7421" max="7421" width="7.875" style="1206" customWidth="1"/>
    <col min="7422" max="7422" width="7" style="1206" customWidth="1"/>
    <col min="7423" max="7423" width="7.5" style="1206" customWidth="1"/>
    <col min="7424" max="7424" width="11.625" style="1206" customWidth="1"/>
    <col min="7425" max="7431" width="0" style="1206" hidden="1" customWidth="1"/>
    <col min="7432" max="7671" width="9" style="1206"/>
    <col min="7672" max="7672" width="2.625" style="1206" customWidth="1"/>
    <col min="7673" max="7673" width="34.625" style="1206" customWidth="1"/>
    <col min="7674" max="7674" width="5.125" style="1206" customWidth="1"/>
    <col min="7675" max="7675" width="7.625" style="1206" customWidth="1"/>
    <col min="7676" max="7676" width="8.125" style="1206" customWidth="1"/>
    <col min="7677" max="7677" width="7.875" style="1206" customWidth="1"/>
    <col min="7678" max="7678" width="7" style="1206" customWidth="1"/>
    <col min="7679" max="7679" width="7.5" style="1206" customWidth="1"/>
    <col min="7680" max="7680" width="11.625" style="1206" customWidth="1"/>
    <col min="7681" max="7687" width="0" style="1206" hidden="1" customWidth="1"/>
    <col min="7688" max="7927" width="9" style="1206"/>
    <col min="7928" max="7928" width="2.625" style="1206" customWidth="1"/>
    <col min="7929" max="7929" width="34.625" style="1206" customWidth="1"/>
    <col min="7930" max="7930" width="5.125" style="1206" customWidth="1"/>
    <col min="7931" max="7931" width="7.625" style="1206" customWidth="1"/>
    <col min="7932" max="7932" width="8.125" style="1206" customWidth="1"/>
    <col min="7933" max="7933" width="7.875" style="1206" customWidth="1"/>
    <col min="7934" max="7934" width="7" style="1206" customWidth="1"/>
    <col min="7935" max="7935" width="7.5" style="1206" customWidth="1"/>
    <col min="7936" max="7936" width="11.625" style="1206" customWidth="1"/>
    <col min="7937" max="7943" width="0" style="1206" hidden="1" customWidth="1"/>
    <col min="7944" max="8183" width="9" style="1206"/>
    <col min="8184" max="8184" width="2.625" style="1206" customWidth="1"/>
    <col min="8185" max="8185" width="34.625" style="1206" customWidth="1"/>
    <col min="8186" max="8186" width="5.125" style="1206" customWidth="1"/>
    <col min="8187" max="8187" width="7.625" style="1206" customWidth="1"/>
    <col min="8188" max="8188" width="8.125" style="1206" customWidth="1"/>
    <col min="8189" max="8189" width="7.875" style="1206" customWidth="1"/>
    <col min="8190" max="8190" width="7" style="1206" customWidth="1"/>
    <col min="8191" max="8191" width="7.5" style="1206" customWidth="1"/>
    <col min="8192" max="8192" width="11.625" style="1206" customWidth="1"/>
    <col min="8193" max="8199" width="0" style="1206" hidden="1" customWidth="1"/>
    <col min="8200" max="8439" width="9" style="1206"/>
    <col min="8440" max="8440" width="2.625" style="1206" customWidth="1"/>
    <col min="8441" max="8441" width="34.625" style="1206" customWidth="1"/>
    <col min="8442" max="8442" width="5.125" style="1206" customWidth="1"/>
    <col min="8443" max="8443" width="7.625" style="1206" customWidth="1"/>
    <col min="8444" max="8444" width="8.125" style="1206" customWidth="1"/>
    <col min="8445" max="8445" width="7.875" style="1206" customWidth="1"/>
    <col min="8446" max="8446" width="7" style="1206" customWidth="1"/>
    <col min="8447" max="8447" width="7.5" style="1206" customWidth="1"/>
    <col min="8448" max="8448" width="11.625" style="1206" customWidth="1"/>
    <col min="8449" max="8455" width="0" style="1206" hidden="1" customWidth="1"/>
    <col min="8456" max="8695" width="9" style="1206"/>
    <col min="8696" max="8696" width="2.625" style="1206" customWidth="1"/>
    <col min="8697" max="8697" width="34.625" style="1206" customWidth="1"/>
    <col min="8698" max="8698" width="5.125" style="1206" customWidth="1"/>
    <col min="8699" max="8699" width="7.625" style="1206" customWidth="1"/>
    <col min="8700" max="8700" width="8.125" style="1206" customWidth="1"/>
    <col min="8701" max="8701" width="7.875" style="1206" customWidth="1"/>
    <col min="8702" max="8702" width="7" style="1206" customWidth="1"/>
    <col min="8703" max="8703" width="7.5" style="1206" customWidth="1"/>
    <col min="8704" max="8704" width="11.625" style="1206" customWidth="1"/>
    <col min="8705" max="8711" width="0" style="1206" hidden="1" customWidth="1"/>
    <col min="8712" max="8951" width="9" style="1206"/>
    <col min="8952" max="8952" width="2.625" style="1206" customWidth="1"/>
    <col min="8953" max="8953" width="34.625" style="1206" customWidth="1"/>
    <col min="8954" max="8954" width="5.125" style="1206" customWidth="1"/>
    <col min="8955" max="8955" width="7.625" style="1206" customWidth="1"/>
    <col min="8956" max="8956" width="8.125" style="1206" customWidth="1"/>
    <col min="8957" max="8957" width="7.875" style="1206" customWidth="1"/>
    <col min="8958" max="8958" width="7" style="1206" customWidth="1"/>
    <col min="8959" max="8959" width="7.5" style="1206" customWidth="1"/>
    <col min="8960" max="8960" width="11.625" style="1206" customWidth="1"/>
    <col min="8961" max="8967" width="0" style="1206" hidden="1" customWidth="1"/>
    <col min="8968" max="9207" width="9" style="1206"/>
    <col min="9208" max="9208" width="2.625" style="1206" customWidth="1"/>
    <col min="9209" max="9209" width="34.625" style="1206" customWidth="1"/>
    <col min="9210" max="9210" width="5.125" style="1206" customWidth="1"/>
    <col min="9211" max="9211" width="7.625" style="1206" customWidth="1"/>
    <col min="9212" max="9212" width="8.125" style="1206" customWidth="1"/>
    <col min="9213" max="9213" width="7.875" style="1206" customWidth="1"/>
    <col min="9214" max="9214" width="7" style="1206" customWidth="1"/>
    <col min="9215" max="9215" width="7.5" style="1206" customWidth="1"/>
    <col min="9216" max="9216" width="11.625" style="1206" customWidth="1"/>
    <col min="9217" max="9223" width="0" style="1206" hidden="1" customWidth="1"/>
    <col min="9224" max="9463" width="9" style="1206"/>
    <col min="9464" max="9464" width="2.625" style="1206" customWidth="1"/>
    <col min="9465" max="9465" width="34.625" style="1206" customWidth="1"/>
    <col min="9466" max="9466" width="5.125" style="1206" customWidth="1"/>
    <col min="9467" max="9467" width="7.625" style="1206" customWidth="1"/>
    <col min="9468" max="9468" width="8.125" style="1206" customWidth="1"/>
    <col min="9469" max="9469" width="7.875" style="1206" customWidth="1"/>
    <col min="9470" max="9470" width="7" style="1206" customWidth="1"/>
    <col min="9471" max="9471" width="7.5" style="1206" customWidth="1"/>
    <col min="9472" max="9472" width="11.625" style="1206" customWidth="1"/>
    <col min="9473" max="9479" width="0" style="1206" hidden="1" customWidth="1"/>
    <col min="9480" max="9719" width="9" style="1206"/>
    <col min="9720" max="9720" width="2.625" style="1206" customWidth="1"/>
    <col min="9721" max="9721" width="34.625" style="1206" customWidth="1"/>
    <col min="9722" max="9722" width="5.125" style="1206" customWidth="1"/>
    <col min="9723" max="9723" width="7.625" style="1206" customWidth="1"/>
    <col min="9724" max="9724" width="8.125" style="1206" customWidth="1"/>
    <col min="9725" max="9725" width="7.875" style="1206" customWidth="1"/>
    <col min="9726" max="9726" width="7" style="1206" customWidth="1"/>
    <col min="9727" max="9727" width="7.5" style="1206" customWidth="1"/>
    <col min="9728" max="9728" width="11.625" style="1206" customWidth="1"/>
    <col min="9729" max="9735" width="0" style="1206" hidden="1" customWidth="1"/>
    <col min="9736" max="9975" width="9" style="1206"/>
    <col min="9976" max="9976" width="2.625" style="1206" customWidth="1"/>
    <col min="9977" max="9977" width="34.625" style="1206" customWidth="1"/>
    <col min="9978" max="9978" width="5.125" style="1206" customWidth="1"/>
    <col min="9979" max="9979" width="7.625" style="1206" customWidth="1"/>
    <col min="9980" max="9980" width="8.125" style="1206" customWidth="1"/>
    <col min="9981" max="9981" width="7.875" style="1206" customWidth="1"/>
    <col min="9982" max="9982" width="7" style="1206" customWidth="1"/>
    <col min="9983" max="9983" width="7.5" style="1206" customWidth="1"/>
    <col min="9984" max="9984" width="11.625" style="1206" customWidth="1"/>
    <col min="9985" max="9991" width="0" style="1206" hidden="1" customWidth="1"/>
    <col min="9992" max="10231" width="9" style="1206"/>
    <col min="10232" max="10232" width="2.625" style="1206" customWidth="1"/>
    <col min="10233" max="10233" width="34.625" style="1206" customWidth="1"/>
    <col min="10234" max="10234" width="5.125" style="1206" customWidth="1"/>
    <col min="10235" max="10235" width="7.625" style="1206" customWidth="1"/>
    <col min="10236" max="10236" width="8.125" style="1206" customWidth="1"/>
    <col min="10237" max="10237" width="7.875" style="1206" customWidth="1"/>
    <col min="10238" max="10238" width="7" style="1206" customWidth="1"/>
    <col min="10239" max="10239" width="7.5" style="1206" customWidth="1"/>
    <col min="10240" max="10240" width="11.625" style="1206" customWidth="1"/>
    <col min="10241" max="10247" width="0" style="1206" hidden="1" customWidth="1"/>
    <col min="10248" max="10487" width="9" style="1206"/>
    <col min="10488" max="10488" width="2.625" style="1206" customWidth="1"/>
    <col min="10489" max="10489" width="34.625" style="1206" customWidth="1"/>
    <col min="10490" max="10490" width="5.125" style="1206" customWidth="1"/>
    <col min="10491" max="10491" width="7.625" style="1206" customWidth="1"/>
    <col min="10492" max="10492" width="8.125" style="1206" customWidth="1"/>
    <col min="10493" max="10493" width="7.875" style="1206" customWidth="1"/>
    <col min="10494" max="10494" width="7" style="1206" customWidth="1"/>
    <col min="10495" max="10495" width="7.5" style="1206" customWidth="1"/>
    <col min="10496" max="10496" width="11.625" style="1206" customWidth="1"/>
    <col min="10497" max="10503" width="0" style="1206" hidden="1" customWidth="1"/>
    <col min="10504" max="10743" width="9" style="1206"/>
    <col min="10744" max="10744" width="2.625" style="1206" customWidth="1"/>
    <col min="10745" max="10745" width="34.625" style="1206" customWidth="1"/>
    <col min="10746" max="10746" width="5.125" style="1206" customWidth="1"/>
    <col min="10747" max="10747" width="7.625" style="1206" customWidth="1"/>
    <col min="10748" max="10748" width="8.125" style="1206" customWidth="1"/>
    <col min="10749" max="10749" width="7.875" style="1206" customWidth="1"/>
    <col min="10750" max="10750" width="7" style="1206" customWidth="1"/>
    <col min="10751" max="10751" width="7.5" style="1206" customWidth="1"/>
    <col min="10752" max="10752" width="11.625" style="1206" customWidth="1"/>
    <col min="10753" max="10759" width="0" style="1206" hidden="1" customWidth="1"/>
    <col min="10760" max="10999" width="9" style="1206"/>
    <col min="11000" max="11000" width="2.625" style="1206" customWidth="1"/>
    <col min="11001" max="11001" width="34.625" style="1206" customWidth="1"/>
    <col min="11002" max="11002" width="5.125" style="1206" customWidth="1"/>
    <col min="11003" max="11003" width="7.625" style="1206" customWidth="1"/>
    <col min="11004" max="11004" width="8.125" style="1206" customWidth="1"/>
    <col min="11005" max="11005" width="7.875" style="1206" customWidth="1"/>
    <col min="11006" max="11006" width="7" style="1206" customWidth="1"/>
    <col min="11007" max="11007" width="7.5" style="1206" customWidth="1"/>
    <col min="11008" max="11008" width="11.625" style="1206" customWidth="1"/>
    <col min="11009" max="11015" width="0" style="1206" hidden="1" customWidth="1"/>
    <col min="11016" max="11255" width="9" style="1206"/>
    <col min="11256" max="11256" width="2.625" style="1206" customWidth="1"/>
    <col min="11257" max="11257" width="34.625" style="1206" customWidth="1"/>
    <col min="11258" max="11258" width="5.125" style="1206" customWidth="1"/>
    <col min="11259" max="11259" width="7.625" style="1206" customWidth="1"/>
    <col min="11260" max="11260" width="8.125" style="1206" customWidth="1"/>
    <col min="11261" max="11261" width="7.875" style="1206" customWidth="1"/>
    <col min="11262" max="11262" width="7" style="1206" customWidth="1"/>
    <col min="11263" max="11263" width="7.5" style="1206" customWidth="1"/>
    <col min="11264" max="11264" width="11.625" style="1206" customWidth="1"/>
    <col min="11265" max="11271" width="0" style="1206" hidden="1" customWidth="1"/>
    <col min="11272" max="11511" width="9" style="1206"/>
    <col min="11512" max="11512" width="2.625" style="1206" customWidth="1"/>
    <col min="11513" max="11513" width="34.625" style="1206" customWidth="1"/>
    <col min="11514" max="11514" width="5.125" style="1206" customWidth="1"/>
    <col min="11515" max="11515" width="7.625" style="1206" customWidth="1"/>
    <col min="11516" max="11516" width="8.125" style="1206" customWidth="1"/>
    <col min="11517" max="11517" width="7.875" style="1206" customWidth="1"/>
    <col min="11518" max="11518" width="7" style="1206" customWidth="1"/>
    <col min="11519" max="11519" width="7.5" style="1206" customWidth="1"/>
    <col min="11520" max="11520" width="11.625" style="1206" customWidth="1"/>
    <col min="11521" max="11527" width="0" style="1206" hidden="1" customWidth="1"/>
    <col min="11528" max="11767" width="9" style="1206"/>
    <col min="11768" max="11768" width="2.625" style="1206" customWidth="1"/>
    <col min="11769" max="11769" width="34.625" style="1206" customWidth="1"/>
    <col min="11770" max="11770" width="5.125" style="1206" customWidth="1"/>
    <col min="11771" max="11771" width="7.625" style="1206" customWidth="1"/>
    <col min="11772" max="11772" width="8.125" style="1206" customWidth="1"/>
    <col min="11773" max="11773" width="7.875" style="1206" customWidth="1"/>
    <col min="11774" max="11774" width="7" style="1206" customWidth="1"/>
    <col min="11775" max="11775" width="7.5" style="1206" customWidth="1"/>
    <col min="11776" max="11776" width="11.625" style="1206" customWidth="1"/>
    <col min="11777" max="11783" width="0" style="1206" hidden="1" customWidth="1"/>
    <col min="11784" max="12023" width="9" style="1206"/>
    <col min="12024" max="12024" width="2.625" style="1206" customWidth="1"/>
    <col min="12025" max="12025" width="34.625" style="1206" customWidth="1"/>
    <col min="12026" max="12026" width="5.125" style="1206" customWidth="1"/>
    <col min="12027" max="12027" width="7.625" style="1206" customWidth="1"/>
    <col min="12028" max="12028" width="8.125" style="1206" customWidth="1"/>
    <col min="12029" max="12029" width="7.875" style="1206" customWidth="1"/>
    <col min="12030" max="12030" width="7" style="1206" customWidth="1"/>
    <col min="12031" max="12031" width="7.5" style="1206" customWidth="1"/>
    <col min="12032" max="12032" width="11.625" style="1206" customWidth="1"/>
    <col min="12033" max="12039" width="0" style="1206" hidden="1" customWidth="1"/>
    <col min="12040" max="12279" width="9" style="1206"/>
    <col min="12280" max="12280" width="2.625" style="1206" customWidth="1"/>
    <col min="12281" max="12281" width="34.625" style="1206" customWidth="1"/>
    <col min="12282" max="12282" width="5.125" style="1206" customWidth="1"/>
    <col min="12283" max="12283" width="7.625" style="1206" customWidth="1"/>
    <col min="12284" max="12284" width="8.125" style="1206" customWidth="1"/>
    <col min="12285" max="12285" width="7.875" style="1206" customWidth="1"/>
    <col min="12286" max="12286" width="7" style="1206" customWidth="1"/>
    <col min="12287" max="12287" width="7.5" style="1206" customWidth="1"/>
    <col min="12288" max="12288" width="11.625" style="1206" customWidth="1"/>
    <col min="12289" max="12295" width="0" style="1206" hidden="1" customWidth="1"/>
    <col min="12296" max="12535" width="9" style="1206"/>
    <col min="12536" max="12536" width="2.625" style="1206" customWidth="1"/>
    <col min="12537" max="12537" width="34.625" style="1206" customWidth="1"/>
    <col min="12538" max="12538" width="5.125" style="1206" customWidth="1"/>
    <col min="12539" max="12539" width="7.625" style="1206" customWidth="1"/>
    <col min="12540" max="12540" width="8.125" style="1206" customWidth="1"/>
    <col min="12541" max="12541" width="7.875" style="1206" customWidth="1"/>
    <col min="12542" max="12542" width="7" style="1206" customWidth="1"/>
    <col min="12543" max="12543" width="7.5" style="1206" customWidth="1"/>
    <col min="12544" max="12544" width="11.625" style="1206" customWidth="1"/>
    <col min="12545" max="12551" width="0" style="1206" hidden="1" customWidth="1"/>
    <col min="12552" max="12791" width="9" style="1206"/>
    <col min="12792" max="12792" width="2.625" style="1206" customWidth="1"/>
    <col min="12793" max="12793" width="34.625" style="1206" customWidth="1"/>
    <col min="12794" max="12794" width="5.125" style="1206" customWidth="1"/>
    <col min="12795" max="12795" width="7.625" style="1206" customWidth="1"/>
    <col min="12796" max="12796" width="8.125" style="1206" customWidth="1"/>
    <col min="12797" max="12797" width="7.875" style="1206" customWidth="1"/>
    <col min="12798" max="12798" width="7" style="1206" customWidth="1"/>
    <col min="12799" max="12799" width="7.5" style="1206" customWidth="1"/>
    <col min="12800" max="12800" width="11.625" style="1206" customWidth="1"/>
    <col min="12801" max="12807" width="0" style="1206" hidden="1" customWidth="1"/>
    <col min="12808" max="13047" width="9" style="1206"/>
    <col min="13048" max="13048" width="2.625" style="1206" customWidth="1"/>
    <col min="13049" max="13049" width="34.625" style="1206" customWidth="1"/>
    <col min="13050" max="13050" width="5.125" style="1206" customWidth="1"/>
    <col min="13051" max="13051" width="7.625" style="1206" customWidth="1"/>
    <col min="13052" max="13052" width="8.125" style="1206" customWidth="1"/>
    <col min="13053" max="13053" width="7.875" style="1206" customWidth="1"/>
    <col min="13054" max="13054" width="7" style="1206" customWidth="1"/>
    <col min="13055" max="13055" width="7.5" style="1206" customWidth="1"/>
    <col min="13056" max="13056" width="11.625" style="1206" customWidth="1"/>
    <col min="13057" max="13063" width="0" style="1206" hidden="1" customWidth="1"/>
    <col min="13064" max="13303" width="9" style="1206"/>
    <col min="13304" max="13304" width="2.625" style="1206" customWidth="1"/>
    <col min="13305" max="13305" width="34.625" style="1206" customWidth="1"/>
    <col min="13306" max="13306" width="5.125" style="1206" customWidth="1"/>
    <col min="13307" max="13307" width="7.625" style="1206" customWidth="1"/>
    <col min="13308" max="13308" width="8.125" style="1206" customWidth="1"/>
    <col min="13309" max="13309" width="7.875" style="1206" customWidth="1"/>
    <col min="13310" max="13310" width="7" style="1206" customWidth="1"/>
    <col min="13311" max="13311" width="7.5" style="1206" customWidth="1"/>
    <col min="13312" max="13312" width="11.625" style="1206" customWidth="1"/>
    <col min="13313" max="13319" width="0" style="1206" hidden="1" customWidth="1"/>
    <col min="13320" max="13559" width="9" style="1206"/>
    <col min="13560" max="13560" width="2.625" style="1206" customWidth="1"/>
    <col min="13561" max="13561" width="34.625" style="1206" customWidth="1"/>
    <col min="13562" max="13562" width="5.125" style="1206" customWidth="1"/>
    <col min="13563" max="13563" width="7.625" style="1206" customWidth="1"/>
    <col min="13564" max="13564" width="8.125" style="1206" customWidth="1"/>
    <col min="13565" max="13565" width="7.875" style="1206" customWidth="1"/>
    <col min="13566" max="13566" width="7" style="1206" customWidth="1"/>
    <col min="13567" max="13567" width="7.5" style="1206" customWidth="1"/>
    <col min="13568" max="13568" width="11.625" style="1206" customWidth="1"/>
    <col min="13569" max="13575" width="0" style="1206" hidden="1" customWidth="1"/>
    <col min="13576" max="13815" width="9" style="1206"/>
    <col min="13816" max="13816" width="2.625" style="1206" customWidth="1"/>
    <col min="13817" max="13817" width="34.625" style="1206" customWidth="1"/>
    <col min="13818" max="13818" width="5.125" style="1206" customWidth="1"/>
    <col min="13819" max="13819" width="7.625" style="1206" customWidth="1"/>
    <col min="13820" max="13820" width="8.125" style="1206" customWidth="1"/>
    <col min="13821" max="13821" width="7.875" style="1206" customWidth="1"/>
    <col min="13822" max="13822" width="7" style="1206" customWidth="1"/>
    <col min="13823" max="13823" width="7.5" style="1206" customWidth="1"/>
    <col min="13824" max="13824" width="11.625" style="1206" customWidth="1"/>
    <col min="13825" max="13831" width="0" style="1206" hidden="1" customWidth="1"/>
    <col min="13832" max="14071" width="9" style="1206"/>
    <col min="14072" max="14072" width="2.625" style="1206" customWidth="1"/>
    <col min="14073" max="14073" width="34.625" style="1206" customWidth="1"/>
    <col min="14074" max="14074" width="5.125" style="1206" customWidth="1"/>
    <col min="14075" max="14075" width="7.625" style="1206" customWidth="1"/>
    <col min="14076" max="14076" width="8.125" style="1206" customWidth="1"/>
    <col min="14077" max="14077" width="7.875" style="1206" customWidth="1"/>
    <col min="14078" max="14078" width="7" style="1206" customWidth="1"/>
    <col min="14079" max="14079" width="7.5" style="1206" customWidth="1"/>
    <col min="14080" max="14080" width="11.625" style="1206" customWidth="1"/>
    <col min="14081" max="14087" width="0" style="1206" hidden="1" customWidth="1"/>
    <col min="14088" max="14327" width="9" style="1206"/>
    <col min="14328" max="14328" width="2.625" style="1206" customWidth="1"/>
    <col min="14329" max="14329" width="34.625" style="1206" customWidth="1"/>
    <col min="14330" max="14330" width="5.125" style="1206" customWidth="1"/>
    <col min="14331" max="14331" width="7.625" style="1206" customWidth="1"/>
    <col min="14332" max="14332" width="8.125" style="1206" customWidth="1"/>
    <col min="14333" max="14333" width="7.875" style="1206" customWidth="1"/>
    <col min="14334" max="14334" width="7" style="1206" customWidth="1"/>
    <col min="14335" max="14335" width="7.5" style="1206" customWidth="1"/>
    <col min="14336" max="14336" width="11.625" style="1206" customWidth="1"/>
    <col min="14337" max="14343" width="0" style="1206" hidden="1" customWidth="1"/>
    <col min="14344" max="14583" width="9" style="1206"/>
    <col min="14584" max="14584" width="2.625" style="1206" customWidth="1"/>
    <col min="14585" max="14585" width="34.625" style="1206" customWidth="1"/>
    <col min="14586" max="14586" width="5.125" style="1206" customWidth="1"/>
    <col min="14587" max="14587" width="7.625" style="1206" customWidth="1"/>
    <col min="14588" max="14588" width="8.125" style="1206" customWidth="1"/>
    <col min="14589" max="14589" width="7.875" style="1206" customWidth="1"/>
    <col min="14590" max="14590" width="7" style="1206" customWidth="1"/>
    <col min="14591" max="14591" width="7.5" style="1206" customWidth="1"/>
    <col min="14592" max="14592" width="11.625" style="1206" customWidth="1"/>
    <col min="14593" max="14599" width="0" style="1206" hidden="1" customWidth="1"/>
    <col min="14600" max="14839" width="9" style="1206"/>
    <col min="14840" max="14840" width="2.625" style="1206" customWidth="1"/>
    <col min="14841" max="14841" width="34.625" style="1206" customWidth="1"/>
    <col min="14842" max="14842" width="5.125" style="1206" customWidth="1"/>
    <col min="14843" max="14843" width="7.625" style="1206" customWidth="1"/>
    <col min="14844" max="14844" width="8.125" style="1206" customWidth="1"/>
    <col min="14845" max="14845" width="7.875" style="1206" customWidth="1"/>
    <col min="14846" max="14846" width="7" style="1206" customWidth="1"/>
    <col min="14847" max="14847" width="7.5" style="1206" customWidth="1"/>
    <col min="14848" max="14848" width="11.625" style="1206" customWidth="1"/>
    <col min="14849" max="14855" width="0" style="1206" hidden="1" customWidth="1"/>
    <col min="14856" max="15095" width="9" style="1206"/>
    <col min="15096" max="15096" width="2.625" style="1206" customWidth="1"/>
    <col min="15097" max="15097" width="34.625" style="1206" customWidth="1"/>
    <col min="15098" max="15098" width="5.125" style="1206" customWidth="1"/>
    <col min="15099" max="15099" width="7.625" style="1206" customWidth="1"/>
    <col min="15100" max="15100" width="8.125" style="1206" customWidth="1"/>
    <col min="15101" max="15101" width="7.875" style="1206" customWidth="1"/>
    <col min="15102" max="15102" width="7" style="1206" customWidth="1"/>
    <col min="15103" max="15103" width="7.5" style="1206" customWidth="1"/>
    <col min="15104" max="15104" width="11.625" style="1206" customWidth="1"/>
    <col min="15105" max="15111" width="0" style="1206" hidden="1" customWidth="1"/>
    <col min="15112" max="15351" width="9" style="1206"/>
    <col min="15352" max="15352" width="2.625" style="1206" customWidth="1"/>
    <col min="15353" max="15353" width="34.625" style="1206" customWidth="1"/>
    <col min="15354" max="15354" width="5.125" style="1206" customWidth="1"/>
    <col min="15355" max="15355" width="7.625" style="1206" customWidth="1"/>
    <col min="15356" max="15356" width="8.125" style="1206" customWidth="1"/>
    <col min="15357" max="15357" width="7.875" style="1206" customWidth="1"/>
    <col min="15358" max="15358" width="7" style="1206" customWidth="1"/>
    <col min="15359" max="15359" width="7.5" style="1206" customWidth="1"/>
    <col min="15360" max="15360" width="11.625" style="1206" customWidth="1"/>
    <col min="15361" max="15367" width="0" style="1206" hidden="1" customWidth="1"/>
    <col min="15368" max="15607" width="9" style="1206"/>
    <col min="15608" max="15608" width="2.625" style="1206" customWidth="1"/>
    <col min="15609" max="15609" width="34.625" style="1206" customWidth="1"/>
    <col min="15610" max="15610" width="5.125" style="1206" customWidth="1"/>
    <col min="15611" max="15611" width="7.625" style="1206" customWidth="1"/>
    <col min="15612" max="15612" width="8.125" style="1206" customWidth="1"/>
    <col min="15613" max="15613" width="7.875" style="1206" customWidth="1"/>
    <col min="15614" max="15614" width="7" style="1206" customWidth="1"/>
    <col min="15615" max="15615" width="7.5" style="1206" customWidth="1"/>
    <col min="15616" max="15616" width="11.625" style="1206" customWidth="1"/>
    <col min="15617" max="15623" width="0" style="1206" hidden="1" customWidth="1"/>
    <col min="15624" max="15863" width="9" style="1206"/>
    <col min="15864" max="15864" width="2.625" style="1206" customWidth="1"/>
    <col min="15865" max="15865" width="34.625" style="1206" customWidth="1"/>
    <col min="15866" max="15866" width="5.125" style="1206" customWidth="1"/>
    <col min="15867" max="15867" width="7.625" style="1206" customWidth="1"/>
    <col min="15868" max="15868" width="8.125" style="1206" customWidth="1"/>
    <col min="15869" max="15869" width="7.875" style="1206" customWidth="1"/>
    <col min="15870" max="15870" width="7" style="1206" customWidth="1"/>
    <col min="15871" max="15871" width="7.5" style="1206" customWidth="1"/>
    <col min="15872" max="15872" width="11.625" style="1206" customWidth="1"/>
    <col min="15873" max="15879" width="0" style="1206" hidden="1" customWidth="1"/>
    <col min="15880" max="16119" width="9" style="1206"/>
    <col min="16120" max="16120" width="2.625" style="1206" customWidth="1"/>
    <col min="16121" max="16121" width="34.625" style="1206" customWidth="1"/>
    <col min="16122" max="16122" width="5.125" style="1206" customWidth="1"/>
    <col min="16123" max="16123" width="7.625" style="1206" customWidth="1"/>
    <col min="16124" max="16124" width="8.125" style="1206" customWidth="1"/>
    <col min="16125" max="16125" width="7.875" style="1206" customWidth="1"/>
    <col min="16126" max="16126" width="7" style="1206" customWidth="1"/>
    <col min="16127" max="16127" width="7.5" style="1206" customWidth="1"/>
    <col min="16128" max="16128" width="11.625" style="1206" customWidth="1"/>
    <col min="16129" max="16135" width="0" style="1206" hidden="1" customWidth="1"/>
    <col min="16136" max="16384" width="9" style="1206"/>
  </cols>
  <sheetData>
    <row r="1" spans="1:9">
      <c r="A1" s="1648" t="s">
        <v>1606</v>
      </c>
      <c r="B1" s="1648"/>
      <c r="C1" s="1648"/>
    </row>
    <row r="2" spans="1:9">
      <c r="A2" s="1645" t="s">
        <v>1519</v>
      </c>
      <c r="B2" s="1645"/>
      <c r="C2" s="1645"/>
      <c r="D2" s="1645"/>
      <c r="E2" s="1645"/>
      <c r="F2" s="1645"/>
      <c r="G2" s="1645"/>
      <c r="H2" s="1645"/>
      <c r="I2" s="1645"/>
    </row>
    <row r="3" spans="1:9" ht="23.25" customHeight="1">
      <c r="A3" s="1649" t="s">
        <v>1622</v>
      </c>
      <c r="B3" s="1649"/>
      <c r="C3" s="1649"/>
      <c r="D3" s="1649"/>
      <c r="E3" s="1649"/>
      <c r="F3" s="1649"/>
      <c r="G3" s="1649"/>
      <c r="H3" s="1649"/>
      <c r="I3" s="1649"/>
    </row>
    <row r="4" spans="1:9" ht="12" customHeight="1">
      <c r="A4" s="1653" t="s">
        <v>1186</v>
      </c>
      <c r="B4" s="1655" t="s">
        <v>1431</v>
      </c>
      <c r="C4" s="1653" t="s">
        <v>319</v>
      </c>
      <c r="D4" s="1656" t="s">
        <v>1498</v>
      </c>
      <c r="E4" s="1653" t="s">
        <v>1432</v>
      </c>
      <c r="F4" s="1657" t="s">
        <v>1499</v>
      </c>
      <c r="G4" s="1653" t="s">
        <v>336</v>
      </c>
      <c r="H4" s="1653"/>
      <c r="I4" s="1653" t="s">
        <v>1523</v>
      </c>
    </row>
    <row r="5" spans="1:9" ht="24.75" customHeight="1">
      <c r="A5" s="1654"/>
      <c r="B5" s="1655"/>
      <c r="C5" s="1654"/>
      <c r="D5" s="1656"/>
      <c r="E5" s="1654"/>
      <c r="F5" s="1657"/>
      <c r="G5" s="1516" t="s">
        <v>1522</v>
      </c>
      <c r="H5" s="1516" t="s">
        <v>1500</v>
      </c>
      <c r="I5" s="1654"/>
    </row>
    <row r="6" spans="1:9">
      <c r="A6" s="1584">
        <v>1</v>
      </c>
      <c r="B6" s="1585" t="s">
        <v>1433</v>
      </c>
      <c r="C6" s="1586"/>
      <c r="D6" s="1587"/>
      <c r="E6" s="1588"/>
      <c r="F6" s="1589"/>
      <c r="G6" s="1590"/>
      <c r="H6" s="1591"/>
      <c r="I6" s="1592" t="s">
        <v>1436</v>
      </c>
    </row>
    <row r="7" spans="1:9" s="1211" customFormat="1">
      <c r="A7" s="1207" t="s">
        <v>477</v>
      </c>
      <c r="B7" s="1208" t="s">
        <v>1434</v>
      </c>
      <c r="C7" s="1209"/>
      <c r="D7" s="1469"/>
      <c r="E7" s="1210"/>
      <c r="F7" s="1470"/>
      <c r="G7" s="1210"/>
      <c r="H7" s="1210"/>
      <c r="I7" s="1363"/>
    </row>
    <row r="8" spans="1:9">
      <c r="A8" s="1212"/>
      <c r="B8" s="1213" t="s">
        <v>1435</v>
      </c>
      <c r="C8" s="1214" t="s">
        <v>328</v>
      </c>
      <c r="D8" s="1471">
        <f>'3. CT NN,CN,DV,XNK'!D10</f>
        <v>9800.0299999999988</v>
      </c>
      <c r="E8" s="1472">
        <v>9724</v>
      </c>
      <c r="F8" s="1471">
        <f>'3. CT NN,CN,DV,XNK'!G10</f>
        <v>9284.68</v>
      </c>
      <c r="G8" s="1215">
        <f>+F8/E8*100</f>
        <v>95.482106129164961</v>
      </c>
      <c r="H8" s="1215">
        <f>F8/D8*100</f>
        <v>94.741342628542995</v>
      </c>
      <c r="I8" s="1364" t="s">
        <v>1436</v>
      </c>
    </row>
    <row r="9" spans="1:9">
      <c r="A9" s="1212"/>
      <c r="B9" s="1216" t="s">
        <v>1437</v>
      </c>
      <c r="C9" s="1212" t="s">
        <v>298</v>
      </c>
      <c r="D9" s="1473">
        <f>'3. CT NN,CN,DV,XNK'!D11</f>
        <v>22683.305500000002</v>
      </c>
      <c r="E9" s="1474">
        <v>22424.249599999999</v>
      </c>
      <c r="F9" s="1473">
        <f>'3. CT NN,CN,DV,XNK'!G11</f>
        <v>22237.300880000003</v>
      </c>
      <c r="G9" s="1215">
        <f>+F9/E9*100</f>
        <v>99.166310028942974</v>
      </c>
      <c r="H9" s="1215">
        <f>F9/D9*100</f>
        <v>98.033775897432591</v>
      </c>
      <c r="I9" s="1364" t="s">
        <v>1436</v>
      </c>
    </row>
    <row r="10" spans="1:9">
      <c r="A10" s="1212" t="s">
        <v>329</v>
      </c>
      <c r="B10" s="1216" t="s">
        <v>1438</v>
      </c>
      <c r="C10" s="1212"/>
      <c r="D10" s="1473"/>
      <c r="E10" s="1474"/>
      <c r="F10" s="1473"/>
      <c r="G10" s="1215"/>
      <c r="H10" s="1215"/>
      <c r="I10" s="1364"/>
    </row>
    <row r="11" spans="1:9">
      <c r="A11" s="1212"/>
      <c r="B11" s="1216" t="s">
        <v>327</v>
      </c>
      <c r="C11" s="1212" t="s">
        <v>328</v>
      </c>
      <c r="D11" s="1473">
        <f>'3. CT NN,CN,DV,XNK'!D13</f>
        <v>299.08</v>
      </c>
      <c r="E11" s="1474">
        <v>294</v>
      </c>
      <c r="F11" s="1473">
        <f>'3. CT NN,CN,DV,XNK'!G13</f>
        <v>287</v>
      </c>
      <c r="G11" s="1215">
        <f>+F11/E11*100</f>
        <v>97.61904761904762</v>
      </c>
      <c r="H11" s="1215">
        <f>F11/D11*100</f>
        <v>95.960946903838433</v>
      </c>
      <c r="I11" s="1364" t="s">
        <v>1436</v>
      </c>
    </row>
    <row r="12" spans="1:9">
      <c r="A12" s="1212"/>
      <c r="B12" s="1216" t="s">
        <v>720</v>
      </c>
      <c r="C12" s="1212" t="s">
        <v>1439</v>
      </c>
      <c r="D12" s="1473">
        <f>'3. CT NN,CN,DV,XNK'!D15</f>
        <v>1516.34</v>
      </c>
      <c r="E12" s="1474">
        <v>1537.64</v>
      </c>
      <c r="F12" s="1473">
        <f>'3. CT NN,CN,DV,XNK'!G15</f>
        <v>1489.53</v>
      </c>
      <c r="G12" s="1215">
        <f>+F12/E12*100</f>
        <v>96.871179209697971</v>
      </c>
      <c r="H12" s="1215">
        <f>F12/D12*100</f>
        <v>98.231926876558035</v>
      </c>
      <c r="I12" s="1364" t="s">
        <v>1436</v>
      </c>
    </row>
    <row r="13" spans="1:9">
      <c r="A13" s="1212" t="s">
        <v>330</v>
      </c>
      <c r="B13" s="1216" t="s">
        <v>1440</v>
      </c>
      <c r="C13" s="1212"/>
      <c r="D13" s="1473"/>
      <c r="E13" s="1474"/>
      <c r="F13" s="1473"/>
      <c r="G13" s="1215"/>
      <c r="H13" s="1215"/>
      <c r="I13" s="1364"/>
    </row>
    <row r="14" spans="1:9">
      <c r="A14" s="1212"/>
      <c r="B14" s="1216" t="s">
        <v>327</v>
      </c>
      <c r="C14" s="1212" t="s">
        <v>328</v>
      </c>
      <c r="D14" s="1473">
        <f>'3. CT NN,CN,DV,XNK'!D16</f>
        <v>1682.03</v>
      </c>
      <c r="E14" s="1474">
        <v>1690</v>
      </c>
      <c r="F14" s="1473">
        <f>'3. CT NN,CN,DV,XNK'!G16</f>
        <v>1687.68</v>
      </c>
      <c r="G14" s="1215">
        <f>+F14/E14*100</f>
        <v>99.862721893491127</v>
      </c>
      <c r="H14" s="1215">
        <f>F14/D14*100</f>
        <v>100.33590364024423</v>
      </c>
      <c r="I14" s="1364" t="s">
        <v>1436</v>
      </c>
    </row>
    <row r="15" spans="1:9">
      <c r="A15" s="1212"/>
      <c r="B15" s="1216" t="s">
        <v>720</v>
      </c>
      <c r="C15" s="1212" t="s">
        <v>1439</v>
      </c>
      <c r="D15" s="1473">
        <f>'3. CT NN,CN,DV,XNK'!D18</f>
        <v>8460.61</v>
      </c>
      <c r="E15" s="1474">
        <v>8538.48</v>
      </c>
      <c r="F15" s="1473">
        <f>'3. CT NN,CN,DV,XNK'!G18</f>
        <v>8634.1708799999997</v>
      </c>
      <c r="G15" s="1215">
        <f>+F15/E15*100</f>
        <v>101.12070157686146</v>
      </c>
      <c r="H15" s="1215">
        <f>F15/D15*100</f>
        <v>102.05139913079553</v>
      </c>
      <c r="I15" s="1364" t="s">
        <v>1441</v>
      </c>
    </row>
    <row r="16" spans="1:9">
      <c r="A16" s="1212" t="s">
        <v>331</v>
      </c>
      <c r="B16" s="1216" t="s">
        <v>722</v>
      </c>
      <c r="C16" s="1212"/>
      <c r="D16" s="1473"/>
      <c r="E16" s="1474"/>
      <c r="F16" s="1473"/>
      <c r="G16" s="1215"/>
      <c r="H16" s="1215"/>
      <c r="I16" s="1364"/>
    </row>
    <row r="17" spans="1:9">
      <c r="A17" s="1212"/>
      <c r="B17" s="1216" t="s">
        <v>327</v>
      </c>
      <c r="C17" s="1212" t="s">
        <v>328</v>
      </c>
      <c r="D17" s="1473">
        <f>'3. CT NN,CN,DV,XNK'!D19</f>
        <v>4810.55</v>
      </c>
      <c r="E17" s="1474">
        <v>4760</v>
      </c>
      <c r="F17" s="1473">
        <f>'3. CT NN,CN,DV,XNK'!G19</f>
        <v>4284</v>
      </c>
      <c r="G17" s="1215">
        <f>+F17/E17*100</f>
        <v>90</v>
      </c>
      <c r="H17" s="1215">
        <f>F17/D17*100</f>
        <v>89.054266144203893</v>
      </c>
      <c r="I17" s="1364" t="s">
        <v>1436</v>
      </c>
    </row>
    <row r="18" spans="1:9">
      <c r="A18" s="1212"/>
      <c r="B18" s="1216" t="s">
        <v>720</v>
      </c>
      <c r="C18" s="1212" t="s">
        <v>1439</v>
      </c>
      <c r="D18" s="1473">
        <f>'3. CT NN,CN,DV,XNK'!D21</f>
        <v>6253.7150000000001</v>
      </c>
      <c r="E18" s="1474">
        <v>5910.415</v>
      </c>
      <c r="F18" s="1473">
        <f>'3. CT NN,CN,DV,XNK'!G21</f>
        <v>5569.2</v>
      </c>
      <c r="G18" s="1215">
        <f>+F18/E18*100</f>
        <v>94.226885929329825</v>
      </c>
      <c r="H18" s="1215">
        <f>F18/D18*100</f>
        <v>89.054266144203879</v>
      </c>
      <c r="I18" s="1364" t="s">
        <v>1436</v>
      </c>
    </row>
    <row r="19" spans="1:9">
      <c r="A19" s="1212" t="s">
        <v>689</v>
      </c>
      <c r="B19" s="1216" t="s">
        <v>723</v>
      </c>
      <c r="C19" s="1212"/>
      <c r="D19" s="1473"/>
      <c r="E19" s="1474"/>
      <c r="F19" s="1473"/>
      <c r="G19" s="1215"/>
      <c r="H19" s="1215"/>
      <c r="I19" s="1364"/>
    </row>
    <row r="20" spans="1:9">
      <c r="A20" s="1212"/>
      <c r="B20" s="1216" t="s">
        <v>327</v>
      </c>
      <c r="C20" s="1212" t="s">
        <v>328</v>
      </c>
      <c r="D20" s="1473">
        <f>'3. CT NN,CN,DV,XNK'!D22</f>
        <v>3008.37</v>
      </c>
      <c r="E20" s="1474">
        <v>2980</v>
      </c>
      <c r="F20" s="1473">
        <f>'3. CT NN,CN,DV,XNK'!G22</f>
        <v>3026</v>
      </c>
      <c r="G20" s="1215">
        <f>+F20/E20*100</f>
        <v>101.54362416107384</v>
      </c>
      <c r="H20" s="1215">
        <f>F20/D20*100</f>
        <v>100.58603163839554</v>
      </c>
      <c r="I20" s="1364" t="s">
        <v>1441</v>
      </c>
    </row>
    <row r="21" spans="1:9">
      <c r="A21" s="1212"/>
      <c r="B21" s="1216" t="s">
        <v>720</v>
      </c>
      <c r="C21" s="1212" t="s">
        <v>1439</v>
      </c>
      <c r="D21" s="1473">
        <f>'3. CT NN,CN,DV,XNK'!D24</f>
        <v>6452.6405000000004</v>
      </c>
      <c r="E21" s="1474">
        <v>6437.7146000000002</v>
      </c>
      <c r="F21" s="1473">
        <f>'3. CT NN,CN,DV,XNK'!G24</f>
        <v>6544.4</v>
      </c>
      <c r="G21" s="1215">
        <f>+F21/E21*100</f>
        <v>101.65719368795875</v>
      </c>
      <c r="H21" s="1215">
        <f>F21/D21*100</f>
        <v>101.42204575010803</v>
      </c>
      <c r="I21" s="1364" t="s">
        <v>1441</v>
      </c>
    </row>
    <row r="22" spans="1:9" ht="18" customHeight="1">
      <c r="A22" s="1212" t="s">
        <v>484</v>
      </c>
      <c r="B22" s="1217" t="s">
        <v>1443</v>
      </c>
      <c r="C22" s="1212" t="s">
        <v>1245</v>
      </c>
      <c r="D22" s="1475" t="s">
        <v>1444</v>
      </c>
      <c r="E22" s="1476" t="s">
        <v>1444</v>
      </c>
      <c r="F22" s="1473">
        <v>1.49</v>
      </c>
      <c r="G22" s="1215"/>
      <c r="H22" s="1215"/>
      <c r="I22" s="1364" t="s">
        <v>1502</v>
      </c>
    </row>
    <row r="23" spans="1:9">
      <c r="A23" s="1207">
        <v>2</v>
      </c>
      <c r="B23" s="1218" t="s">
        <v>1445</v>
      </c>
      <c r="C23" s="1212"/>
      <c r="D23" s="1473"/>
      <c r="E23" s="1474"/>
      <c r="F23" s="1473"/>
      <c r="G23" s="1215"/>
      <c r="H23" s="1215"/>
      <c r="I23" s="1363" t="s">
        <v>1436</v>
      </c>
    </row>
    <row r="24" spans="1:9" s="1211" customFormat="1">
      <c r="A24" s="1207" t="s">
        <v>502</v>
      </c>
      <c r="B24" s="1219" t="s">
        <v>967</v>
      </c>
      <c r="C24" s="1207"/>
      <c r="D24" s="1469"/>
      <c r="E24" s="1474"/>
      <c r="F24" s="1473"/>
      <c r="G24" s="1215"/>
      <c r="H24" s="1215"/>
      <c r="I24" s="1363"/>
    </row>
    <row r="25" spans="1:9">
      <c r="A25" s="1212"/>
      <c r="B25" s="1213" t="s">
        <v>958</v>
      </c>
      <c r="C25" s="1214" t="s">
        <v>328</v>
      </c>
      <c r="D25" s="1471">
        <f>'3. CT NN,CN,DV,XNK'!D28</f>
        <v>1267.7</v>
      </c>
      <c r="E25" s="1474">
        <v>1267.7</v>
      </c>
      <c r="F25" s="1473">
        <f>'3. CT NN,CN,DV,XNK'!G28</f>
        <v>1267.7</v>
      </c>
      <c r="G25" s="1215">
        <f>+F25/E25*100</f>
        <v>100</v>
      </c>
      <c r="H25" s="1215">
        <f>F25/D25*100</f>
        <v>100</v>
      </c>
      <c r="I25" s="1364" t="s">
        <v>1461</v>
      </c>
    </row>
    <row r="26" spans="1:9">
      <c r="A26" s="1212"/>
      <c r="B26" s="1213" t="s">
        <v>1446</v>
      </c>
      <c r="C26" s="1214" t="s">
        <v>328</v>
      </c>
      <c r="D26" s="1471">
        <f>'3. CT NN,CN,DV,XNK'!D29</f>
        <v>1062.29</v>
      </c>
      <c r="E26" s="1474">
        <v>1267.7</v>
      </c>
      <c r="F26" s="1473">
        <f>'3. CT NN,CN,DV,XNK'!G29</f>
        <v>1124.7</v>
      </c>
      <c r="G26" s="1215">
        <f>+F26/E26*100</f>
        <v>88.719728642423291</v>
      </c>
      <c r="H26" s="1215">
        <f>F26/D26*100</f>
        <v>105.87504353801694</v>
      </c>
      <c r="I26" s="1364" t="s">
        <v>1436</v>
      </c>
    </row>
    <row r="27" spans="1:9">
      <c r="A27" s="1212"/>
      <c r="B27" s="1213" t="s">
        <v>1447</v>
      </c>
      <c r="C27" s="1214" t="s">
        <v>298</v>
      </c>
      <c r="D27" s="1471">
        <f>'3. CT NN,CN,DV,XNK'!D30</f>
        <v>1230</v>
      </c>
      <c r="E27" s="1474">
        <v>1394.5000000000002</v>
      </c>
      <c r="F27" s="1473">
        <f>'3. CT NN,CN,DV,XNK'!G30</f>
        <v>1394.5000000000002</v>
      </c>
      <c r="G27" s="1215">
        <f>+F27/E27*100</f>
        <v>100</v>
      </c>
      <c r="H27" s="1215">
        <f>F27/D27*100</f>
        <v>113.37398373983743</v>
      </c>
      <c r="I27" s="1364" t="s">
        <v>1461</v>
      </c>
    </row>
    <row r="28" spans="1:9" s="1211" customFormat="1">
      <c r="A28" s="1207" t="s">
        <v>506</v>
      </c>
      <c r="B28" s="1220" t="s">
        <v>1199</v>
      </c>
      <c r="C28" s="1221" t="s">
        <v>986</v>
      </c>
      <c r="D28" s="1471">
        <f>D29</f>
        <v>163.24</v>
      </c>
      <c r="E28" s="1477">
        <v>428.24</v>
      </c>
      <c r="F28" s="1469">
        <f>+F29+D29</f>
        <v>376.31600000000003</v>
      </c>
      <c r="G28" s="1215">
        <f>+F28/E28*100</f>
        <v>87.875023351391746</v>
      </c>
      <c r="H28" s="1215">
        <f t="shared" ref="H28:H29" si="0">F28/D28*100</f>
        <v>230.52928203871602</v>
      </c>
      <c r="I28" s="1363"/>
    </row>
    <row r="29" spans="1:9">
      <c r="A29" s="1212"/>
      <c r="B29" s="1222" t="s">
        <v>1200</v>
      </c>
      <c r="C29" s="1221" t="s">
        <v>986</v>
      </c>
      <c r="D29" s="1471">
        <f>'3. CT NN,CN,DV,XNK'!D43</f>
        <v>163.24</v>
      </c>
      <c r="E29" s="1474">
        <v>265</v>
      </c>
      <c r="F29" s="1478">
        <f>'3. CT NN,CN,DV,XNK'!G43</f>
        <v>213.07599999999999</v>
      </c>
      <c r="G29" s="1215">
        <f>+F29/E29*100</f>
        <v>80.406037735849054</v>
      </c>
      <c r="H29" s="1215">
        <f t="shared" si="0"/>
        <v>130.52928203871599</v>
      </c>
      <c r="I29" s="1364" t="s">
        <v>1502</v>
      </c>
    </row>
    <row r="30" spans="1:9" s="1211" customFormat="1">
      <c r="A30" s="1207" t="s">
        <v>508</v>
      </c>
      <c r="B30" s="1220" t="s">
        <v>1448</v>
      </c>
      <c r="C30" s="1221" t="s">
        <v>986</v>
      </c>
      <c r="D30" s="1479"/>
      <c r="E30" s="1477">
        <v>200</v>
      </c>
      <c r="F30" s="1469">
        <f>+F31+1</f>
        <v>73.5</v>
      </c>
      <c r="G30" s="1215">
        <f t="shared" ref="G30:G31" si="1">+F30/E30*100</f>
        <v>36.75</v>
      </c>
      <c r="H30" s="1215"/>
      <c r="I30" s="1363"/>
    </row>
    <row r="31" spans="1:9" s="1211" customFormat="1" ht="15" customHeight="1">
      <c r="A31" s="1207"/>
      <c r="B31" s="1223" t="s">
        <v>1200</v>
      </c>
      <c r="C31" s="1221" t="s">
        <v>986</v>
      </c>
      <c r="D31" s="1479"/>
      <c r="E31" s="1474">
        <v>200</v>
      </c>
      <c r="F31" s="1473">
        <f>'3. CT NN,CN,DV,XNK'!G39</f>
        <v>72.5</v>
      </c>
      <c r="G31" s="1215">
        <f t="shared" si="1"/>
        <v>36.25</v>
      </c>
      <c r="H31" s="1215"/>
      <c r="I31" s="1364" t="s">
        <v>1502</v>
      </c>
    </row>
    <row r="32" spans="1:9" s="1211" customFormat="1">
      <c r="A32" s="1207" t="s">
        <v>1449</v>
      </c>
      <c r="B32" s="1220" t="s">
        <v>1450</v>
      </c>
      <c r="C32" s="1224" t="s">
        <v>1442</v>
      </c>
      <c r="D32" s="1480"/>
      <c r="E32" s="1477"/>
      <c r="F32" s="1469"/>
      <c r="G32" s="1215"/>
      <c r="H32" s="1215"/>
      <c r="I32" s="1363"/>
    </row>
    <row r="33" spans="1:9" s="1211" customFormat="1">
      <c r="A33" s="1207"/>
      <c r="B33" s="1225" t="s">
        <v>327</v>
      </c>
      <c r="C33" s="1221" t="s">
        <v>328</v>
      </c>
      <c r="D33" s="1479">
        <f>'3. CT NN,CN,DV,XNK'!D58</f>
        <v>276.11</v>
      </c>
      <c r="E33" s="1474">
        <v>280</v>
      </c>
      <c r="F33" s="1473">
        <f>'3. CT NN,CN,DV,XNK'!G58</f>
        <v>290</v>
      </c>
      <c r="G33" s="1215">
        <f>+F33/E33*100</f>
        <v>103.57142857142858</v>
      </c>
      <c r="H33" s="1215">
        <f>F33/D33*100</f>
        <v>105.03060374488429</v>
      </c>
      <c r="I33" s="1364" t="s">
        <v>1441</v>
      </c>
    </row>
    <row r="34" spans="1:9" s="1211" customFormat="1">
      <c r="A34" s="1207"/>
      <c r="B34" s="1225" t="s">
        <v>18</v>
      </c>
      <c r="C34" s="1221" t="s">
        <v>19</v>
      </c>
      <c r="D34" s="1473">
        <f>'3. CT NN,CN,DV,XNK'!D59</f>
        <v>550</v>
      </c>
      <c r="E34" s="1474">
        <v>550</v>
      </c>
      <c r="F34" s="1473">
        <f>'3. CT NN,CN,DV,XNK'!G59</f>
        <v>550</v>
      </c>
      <c r="G34" s="1215">
        <f>+F34/E34*100</f>
        <v>100</v>
      </c>
      <c r="H34" s="1215">
        <f t="shared" ref="H34:H35" si="2">F34/D34*100</f>
        <v>100</v>
      </c>
      <c r="I34" s="1364" t="s">
        <v>1461</v>
      </c>
    </row>
    <row r="35" spans="1:9" s="1211" customFormat="1">
      <c r="A35" s="1207"/>
      <c r="B35" s="1225" t="s">
        <v>20</v>
      </c>
      <c r="C35" s="1221" t="s">
        <v>298</v>
      </c>
      <c r="D35" s="1473">
        <f>'3. CT NN,CN,DV,XNK'!D60</f>
        <v>15186.05</v>
      </c>
      <c r="E35" s="1474">
        <v>15400</v>
      </c>
      <c r="F35" s="1473">
        <f>'3. CT NN,CN,DV,XNK'!G60</f>
        <v>15950</v>
      </c>
      <c r="G35" s="1215">
        <f>+F35/E35*100</f>
        <v>103.57142857142858</v>
      </c>
      <c r="H35" s="1215">
        <f t="shared" si="2"/>
        <v>105.03060374488429</v>
      </c>
      <c r="I35" s="1364" t="s">
        <v>1441</v>
      </c>
    </row>
    <row r="36" spans="1:9" s="1211" customFormat="1">
      <c r="A36" s="1207" t="s">
        <v>1451</v>
      </c>
      <c r="B36" s="1226" t="s">
        <v>1452</v>
      </c>
      <c r="C36" s="1227"/>
      <c r="D36" s="1481"/>
      <c r="E36" s="1477"/>
      <c r="F36" s="1469"/>
      <c r="G36" s="1215"/>
      <c r="H36" s="1215"/>
      <c r="I36" s="1364" t="s">
        <v>1436</v>
      </c>
    </row>
    <row r="37" spans="1:9" s="1211" customFormat="1">
      <c r="A37" s="1207"/>
      <c r="B37" s="1225" t="s">
        <v>327</v>
      </c>
      <c r="C37" s="1221" t="s">
        <v>328</v>
      </c>
      <c r="D37" s="1479">
        <f>'3. CT NN,CN,DV,XNK'!D63</f>
        <v>319</v>
      </c>
      <c r="E37" s="1474">
        <v>320</v>
      </c>
      <c r="F37" s="1473">
        <f>'3. CT NN,CN,DV,XNK'!G63</f>
        <v>319</v>
      </c>
      <c r="G37" s="1215">
        <f>+F37/E37*100</f>
        <v>99.6875</v>
      </c>
      <c r="H37" s="1215">
        <f>F37/D37*100</f>
        <v>100</v>
      </c>
      <c r="I37" s="1364" t="s">
        <v>1436</v>
      </c>
    </row>
    <row r="38" spans="1:9" s="1211" customFormat="1">
      <c r="A38" s="1207"/>
      <c r="B38" s="1225" t="s">
        <v>18</v>
      </c>
      <c r="C38" s="1221" t="s">
        <v>19</v>
      </c>
      <c r="D38" s="1479">
        <f>'3. CT NN,CN,DV,XNK'!D65</f>
        <v>150</v>
      </c>
      <c r="E38" s="1474">
        <v>200</v>
      </c>
      <c r="F38" s="1473">
        <f>'3. CT NN,CN,DV,XNK'!G65</f>
        <v>170</v>
      </c>
      <c r="G38" s="1215">
        <f>+F38/E38*100</f>
        <v>85</v>
      </c>
      <c r="H38" s="1215">
        <f>F38/D38*100</f>
        <v>113.33333333333333</v>
      </c>
      <c r="I38" s="1364" t="s">
        <v>1502</v>
      </c>
    </row>
    <row r="39" spans="1:9">
      <c r="A39" s="1212"/>
      <c r="B39" s="1225" t="s">
        <v>20</v>
      </c>
      <c r="C39" s="1221" t="s">
        <v>298</v>
      </c>
      <c r="D39" s="1479">
        <f>'3. CT NN,CN,DV,XNK'!D66</f>
        <v>4785</v>
      </c>
      <c r="E39" s="1482">
        <v>6400</v>
      </c>
      <c r="F39" s="1479">
        <f>+F38*F37/10</f>
        <v>5423</v>
      </c>
      <c r="G39" s="1215">
        <f>+F39/E39*100</f>
        <v>84.734375</v>
      </c>
      <c r="H39" s="1215">
        <f>F39/D39*100</f>
        <v>113.33333333333333</v>
      </c>
      <c r="I39" s="1364" t="s">
        <v>1502</v>
      </c>
    </row>
    <row r="40" spans="1:9" s="1211" customFormat="1">
      <c r="A40" s="1207">
        <v>3</v>
      </c>
      <c r="B40" s="1220" t="s">
        <v>1453</v>
      </c>
      <c r="C40" s="1224"/>
      <c r="D40" s="1480"/>
      <c r="E40" s="1474"/>
      <c r="F40" s="1473"/>
      <c r="G40" s="1215"/>
      <c r="H40" s="1215"/>
      <c r="I40" s="1363" t="s">
        <v>1461</v>
      </c>
    </row>
    <row r="41" spans="1:9" s="1505" customFormat="1">
      <c r="A41" s="1506"/>
      <c r="B41" s="1507" t="s">
        <v>1501</v>
      </c>
      <c r="C41" s="1508" t="s">
        <v>328</v>
      </c>
      <c r="D41" s="1509">
        <f>'3. CT NN,CN,DV,XNK'!D69</f>
        <v>166.67999999999998</v>
      </c>
      <c r="E41" s="1510">
        <v>160</v>
      </c>
      <c r="F41" s="1511">
        <f>'3. CT NN,CN,DV,XNK'!G69</f>
        <v>213.07599999999999</v>
      </c>
      <c r="G41" s="1512">
        <f>+F41/E41*100</f>
        <v>133.17250000000001</v>
      </c>
      <c r="H41" s="1512">
        <f>F41/D41*100</f>
        <v>127.8353731701464</v>
      </c>
      <c r="I41" s="1513" t="s">
        <v>1441</v>
      </c>
    </row>
    <row r="42" spans="1:9">
      <c r="A42" s="1212"/>
      <c r="B42" s="1228" t="s">
        <v>738</v>
      </c>
      <c r="C42" s="1214" t="s">
        <v>328</v>
      </c>
      <c r="D42" s="1471">
        <f>'3. CT NN,CN,DV,XNK'!D77</f>
        <v>2138</v>
      </c>
      <c r="E42" s="1474">
        <v>2488</v>
      </c>
      <c r="F42" s="1473">
        <f>'3. CT NN,CN,DV,XNK'!G77</f>
        <v>2346.8200000000002</v>
      </c>
      <c r="G42" s="1215">
        <f>+F42/E42*100</f>
        <v>94.325562700964639</v>
      </c>
      <c r="H42" s="1215">
        <f>F42/D42*100</f>
        <v>109.76707202993452</v>
      </c>
      <c r="I42" s="1364" t="s">
        <v>1436</v>
      </c>
    </row>
    <row r="43" spans="1:9">
      <c r="A43" s="1212"/>
      <c r="B43" s="1228" t="s">
        <v>1454</v>
      </c>
      <c r="C43" s="1229" t="s">
        <v>11</v>
      </c>
      <c r="D43" s="1471">
        <f>'3. CT NN,CN,DV,XNK'!D81</f>
        <v>42.87</v>
      </c>
      <c r="E43" s="1474">
        <v>43.3</v>
      </c>
      <c r="F43" s="1473">
        <f>'3. CT NN,CN,DV,XNK'!G81</f>
        <v>43.3</v>
      </c>
      <c r="G43" s="1215">
        <f>+F43/E43*100</f>
        <v>100</v>
      </c>
      <c r="H43" s="1215">
        <f>F43/D43*100</f>
        <v>101.00303242360624</v>
      </c>
      <c r="I43" s="1364" t="s">
        <v>1461</v>
      </c>
    </row>
    <row r="44" spans="1:9">
      <c r="A44" s="1207">
        <v>4</v>
      </c>
      <c r="B44" s="1230" t="s">
        <v>1455</v>
      </c>
      <c r="C44" s="1212"/>
      <c r="D44" s="1473"/>
      <c r="E44" s="1474"/>
      <c r="F44" s="1473"/>
      <c r="G44" s="1215"/>
      <c r="H44" s="1215"/>
      <c r="I44" s="1363" t="s">
        <v>1436</v>
      </c>
    </row>
    <row r="45" spans="1:9" ht="31.5">
      <c r="A45" s="1212" t="s">
        <v>1456</v>
      </c>
      <c r="B45" s="1231" t="s">
        <v>1457</v>
      </c>
      <c r="C45" s="1212" t="s">
        <v>29</v>
      </c>
      <c r="D45" s="1483">
        <v>6</v>
      </c>
      <c r="E45" s="1484">
        <v>7</v>
      </c>
      <c r="F45" s="1484">
        <v>7</v>
      </c>
      <c r="G45" s="1215">
        <f t="shared" ref="G45:G61" si="3">+F45/E45*100</f>
        <v>100</v>
      </c>
      <c r="H45" s="1215">
        <f t="shared" ref="H45:H61" si="4">F45/D45*100</f>
        <v>116.66666666666667</v>
      </c>
      <c r="I45" s="1364" t="s">
        <v>1461</v>
      </c>
    </row>
    <row r="46" spans="1:9">
      <c r="A46" s="1212" t="s">
        <v>1458</v>
      </c>
      <c r="B46" s="1232" t="s">
        <v>1459</v>
      </c>
      <c r="C46" s="1212" t="s">
        <v>30</v>
      </c>
      <c r="D46" s="1473">
        <f>'3. CT NN,CN,DV,XNK'!D96</f>
        <v>14.8</v>
      </c>
      <c r="E46" s="1474">
        <v>15.4</v>
      </c>
      <c r="F46" s="1473">
        <f>'3. CT NN,CN,DV,XNK'!G96</f>
        <v>14.82</v>
      </c>
      <c r="G46" s="1215">
        <f t="shared" si="3"/>
        <v>96.233766233766232</v>
      </c>
      <c r="H46" s="1215">
        <f t="shared" si="4"/>
        <v>100.13513513513513</v>
      </c>
      <c r="I46" s="1364" t="s">
        <v>1436</v>
      </c>
    </row>
    <row r="47" spans="1:9">
      <c r="A47" s="1212"/>
      <c r="B47" s="1232" t="s">
        <v>1504</v>
      </c>
      <c r="C47" s="1212" t="s">
        <v>335</v>
      </c>
      <c r="D47" s="1483">
        <v>10</v>
      </c>
      <c r="E47" s="1485">
        <v>12</v>
      </c>
      <c r="F47" s="1483">
        <v>11</v>
      </c>
      <c r="G47" s="1215">
        <f t="shared" si="3"/>
        <v>91.666666666666657</v>
      </c>
      <c r="H47" s="1215">
        <f t="shared" si="4"/>
        <v>110.00000000000001</v>
      </c>
      <c r="I47" s="1364" t="s">
        <v>1436</v>
      </c>
    </row>
    <row r="48" spans="1:9" ht="44.25" customHeight="1">
      <c r="A48" s="1212" t="s">
        <v>1460</v>
      </c>
      <c r="B48" s="1233" t="s">
        <v>1600</v>
      </c>
      <c r="C48" s="1212" t="s">
        <v>30</v>
      </c>
      <c r="D48" s="1473">
        <f>'3. CT NN,CN,DV,XNK'!D107</f>
        <v>11</v>
      </c>
      <c r="E48" s="1474">
        <f>'3. CT NN,CN,DV,XNK'!E107</f>
        <v>12</v>
      </c>
      <c r="F48" s="1473">
        <f>'3. CT NN,CN,DV,XNK'!G107</f>
        <v>8.6</v>
      </c>
      <c r="G48" s="1215">
        <f t="shared" si="3"/>
        <v>71.666666666666671</v>
      </c>
      <c r="H48" s="1215">
        <f t="shared" si="4"/>
        <v>78.181818181818173</v>
      </c>
      <c r="I48" s="1364" t="s">
        <v>1502</v>
      </c>
    </row>
    <row r="49" spans="1:9" s="1211" customFormat="1">
      <c r="A49" s="1207">
        <v>5</v>
      </c>
      <c r="B49" s="1234" t="s">
        <v>1462</v>
      </c>
      <c r="C49" s="1207" t="s">
        <v>7</v>
      </c>
      <c r="D49" s="1469">
        <f>'2. CTTH'!D11</f>
        <v>726.68776500000001</v>
      </c>
      <c r="E49" s="1486">
        <v>878.66</v>
      </c>
      <c r="F49" s="1469">
        <v>881.98500000000001</v>
      </c>
      <c r="G49" s="1238">
        <f t="shared" si="3"/>
        <v>100.37841713518311</v>
      </c>
      <c r="H49" s="1238">
        <f t="shared" si="4"/>
        <v>121.37055864701397</v>
      </c>
      <c r="I49" s="1363" t="s">
        <v>1441</v>
      </c>
    </row>
    <row r="50" spans="1:9" s="1237" customFormat="1" ht="31.5">
      <c r="A50" s="1235"/>
      <c r="B50" s="1236" t="s">
        <v>1463</v>
      </c>
      <c r="C50" s="1235" t="s">
        <v>7</v>
      </c>
      <c r="D50" s="1487">
        <v>60.89</v>
      </c>
      <c r="E50" s="1488">
        <v>46</v>
      </c>
      <c r="F50" s="1489">
        <v>50.63</v>
      </c>
      <c r="G50" s="1504">
        <f t="shared" si="3"/>
        <v>110.06521739130434</v>
      </c>
      <c r="H50" s="1504">
        <f t="shared" si="4"/>
        <v>83.149942519297099</v>
      </c>
      <c r="I50" s="1364" t="s">
        <v>1441</v>
      </c>
    </row>
    <row r="51" spans="1:9" s="1211" customFormat="1" ht="31.5">
      <c r="A51" s="1207">
        <v>6</v>
      </c>
      <c r="B51" s="1234" t="s">
        <v>1464</v>
      </c>
      <c r="C51" s="1207" t="s">
        <v>7</v>
      </c>
      <c r="D51" s="1469" t="e">
        <f>#REF!</f>
        <v>#REF!</v>
      </c>
      <c r="E51" s="1477" t="e">
        <f>#REF!</f>
        <v>#REF!</v>
      </c>
      <c r="F51" s="1469" t="e">
        <f>#REF!</f>
        <v>#REF!</v>
      </c>
      <c r="G51" s="1238" t="e">
        <f t="shared" si="3"/>
        <v>#REF!</v>
      </c>
      <c r="H51" s="1238" t="e">
        <f t="shared" si="4"/>
        <v>#REF!</v>
      </c>
      <c r="I51" s="1363" t="s">
        <v>1441</v>
      </c>
    </row>
    <row r="52" spans="1:9" s="1211" customFormat="1">
      <c r="A52" s="1207">
        <v>7</v>
      </c>
      <c r="B52" s="1239" t="s">
        <v>1465</v>
      </c>
      <c r="C52" s="1207"/>
      <c r="D52" s="1469"/>
      <c r="E52" s="1477"/>
      <c r="F52" s="1469"/>
      <c r="G52" s="1215"/>
      <c r="H52" s="1215"/>
      <c r="I52" s="1363" t="s">
        <v>1441</v>
      </c>
    </row>
    <row r="53" spans="1:9" s="1211" customFormat="1" ht="31.5">
      <c r="A53" s="1650" t="s">
        <v>1466</v>
      </c>
      <c r="B53" s="1233" t="s">
        <v>1467</v>
      </c>
      <c r="C53" s="1212" t="s">
        <v>11</v>
      </c>
      <c r="D53" s="1473">
        <v>52.2</v>
      </c>
      <c r="E53" s="1474">
        <v>53.1</v>
      </c>
      <c r="F53" s="1474">
        <f>'4. XH'!F105</f>
        <v>54.7</v>
      </c>
      <c r="G53" s="1474">
        <f t="shared" si="3"/>
        <v>103.01318267419963</v>
      </c>
      <c r="H53" s="1474">
        <f t="shared" si="4"/>
        <v>104.78927203065133</v>
      </c>
      <c r="I53" s="1364" t="s">
        <v>1461</v>
      </c>
    </row>
    <row r="54" spans="1:9" s="1211" customFormat="1">
      <c r="A54" s="1650"/>
      <c r="B54" s="1232" t="s">
        <v>1468</v>
      </c>
      <c r="C54" s="1212" t="s">
        <v>11</v>
      </c>
      <c r="D54" s="1473">
        <v>99</v>
      </c>
      <c r="E54" s="1474">
        <v>99.9</v>
      </c>
      <c r="F54" s="1474">
        <v>99.9</v>
      </c>
      <c r="G54" s="1474">
        <f t="shared" si="3"/>
        <v>100</v>
      </c>
      <c r="H54" s="1474">
        <f t="shared" si="4"/>
        <v>100.90909090909091</v>
      </c>
      <c r="I54" s="1364" t="s">
        <v>1461</v>
      </c>
    </row>
    <row r="55" spans="1:9" s="1211" customFormat="1">
      <c r="A55" s="1650"/>
      <c r="B55" s="1232" t="s">
        <v>1469</v>
      </c>
      <c r="C55" s="1212" t="s">
        <v>11</v>
      </c>
      <c r="D55" s="1473">
        <v>100</v>
      </c>
      <c r="E55" s="1474">
        <v>100</v>
      </c>
      <c r="F55" s="1474">
        <v>100</v>
      </c>
      <c r="G55" s="1474">
        <f t="shared" si="3"/>
        <v>100</v>
      </c>
      <c r="H55" s="1474">
        <f t="shared" si="4"/>
        <v>100</v>
      </c>
      <c r="I55" s="1364" t="s">
        <v>1461</v>
      </c>
    </row>
    <row r="56" spans="1:9" s="1211" customFormat="1">
      <c r="A56" s="1650"/>
      <c r="B56" s="1232" t="s">
        <v>1520</v>
      </c>
      <c r="C56" s="1212" t="s">
        <v>11</v>
      </c>
      <c r="D56" s="1473">
        <v>100</v>
      </c>
      <c r="E56" s="1474">
        <v>100</v>
      </c>
      <c r="F56" s="1474">
        <v>100</v>
      </c>
      <c r="G56" s="1474">
        <f t="shared" si="3"/>
        <v>100</v>
      </c>
      <c r="H56" s="1474">
        <f t="shared" si="4"/>
        <v>100</v>
      </c>
      <c r="I56" s="1364" t="s">
        <v>1461</v>
      </c>
    </row>
    <row r="57" spans="1:9" s="1211" customFormat="1">
      <c r="A57" s="1650"/>
      <c r="B57" s="1232" t="s">
        <v>1470</v>
      </c>
      <c r="C57" s="1212" t="s">
        <v>11</v>
      </c>
      <c r="D57" s="1473">
        <v>100</v>
      </c>
      <c r="E57" s="1474">
        <v>100</v>
      </c>
      <c r="F57" s="1474">
        <v>100</v>
      </c>
      <c r="G57" s="1474">
        <f t="shared" si="3"/>
        <v>100</v>
      </c>
      <c r="H57" s="1474">
        <f t="shared" si="4"/>
        <v>100</v>
      </c>
      <c r="I57" s="1364" t="s">
        <v>1461</v>
      </c>
    </row>
    <row r="58" spans="1:9" s="1211" customFormat="1">
      <c r="A58" s="1650"/>
      <c r="B58" s="1232" t="s">
        <v>1521</v>
      </c>
      <c r="C58" s="1212" t="s">
        <v>11</v>
      </c>
      <c r="D58" s="1474">
        <v>98.6</v>
      </c>
      <c r="E58" s="1474">
        <v>99.1</v>
      </c>
      <c r="F58" s="1474">
        <v>99.7</v>
      </c>
      <c r="G58" s="1474">
        <f t="shared" si="3"/>
        <v>100.60544904137237</v>
      </c>
      <c r="H58" s="1474">
        <f t="shared" si="4"/>
        <v>101.11561866125763</v>
      </c>
      <c r="I58" s="1364" t="s">
        <v>1441</v>
      </c>
    </row>
    <row r="59" spans="1:9" s="1211" customFormat="1">
      <c r="A59" s="1650"/>
      <c r="B59" s="1232" t="s">
        <v>1471</v>
      </c>
      <c r="C59" s="1212" t="s">
        <v>11</v>
      </c>
      <c r="D59" s="1474">
        <v>97.9</v>
      </c>
      <c r="E59" s="1474">
        <v>98.3</v>
      </c>
      <c r="F59" s="1474">
        <v>98.7</v>
      </c>
      <c r="G59" s="1474">
        <f t="shared" si="3"/>
        <v>100.40691759918616</v>
      </c>
      <c r="H59" s="1474">
        <f t="shared" si="4"/>
        <v>100.81716036772217</v>
      </c>
      <c r="I59" s="1364" t="s">
        <v>1441</v>
      </c>
    </row>
    <row r="60" spans="1:9" s="1211" customFormat="1">
      <c r="A60" s="1650"/>
      <c r="B60" s="1232" t="s">
        <v>1472</v>
      </c>
      <c r="C60" s="1212" t="s">
        <v>11</v>
      </c>
      <c r="D60" s="1474" t="e">
        <f>+'Mầm Non'!#REF!</f>
        <v>#REF!</v>
      </c>
      <c r="E60" s="1474" t="e">
        <f>+'Mầm Non'!#REF!</f>
        <v>#REF!</v>
      </c>
      <c r="F60" s="1474" t="e">
        <f>+'Mầm Non'!#REF!</f>
        <v>#REF!</v>
      </c>
      <c r="G60" s="1474" t="e">
        <f t="shared" si="3"/>
        <v>#REF!</v>
      </c>
      <c r="H60" s="1474" t="e">
        <f t="shared" si="4"/>
        <v>#REF!</v>
      </c>
      <c r="I60" s="1364" t="s">
        <v>1441</v>
      </c>
    </row>
    <row r="61" spans="1:9" s="1211" customFormat="1">
      <c r="A61" s="1650"/>
      <c r="B61" s="1232" t="s">
        <v>1473</v>
      </c>
      <c r="C61" s="1212" t="s">
        <v>11</v>
      </c>
      <c r="D61" s="1474" t="e">
        <f>+'Mầm Non'!#REF!</f>
        <v>#REF!</v>
      </c>
      <c r="E61" s="1474" t="e">
        <f>+'Mầm Non'!#REF!</f>
        <v>#REF!</v>
      </c>
      <c r="F61" s="1474" t="e">
        <f>+'Mầm Non'!#REF!</f>
        <v>#REF!</v>
      </c>
      <c r="G61" s="1474" t="e">
        <f t="shared" si="3"/>
        <v>#REF!</v>
      </c>
      <c r="H61" s="1474" t="e">
        <f t="shared" si="4"/>
        <v>#REF!</v>
      </c>
      <c r="I61" s="1364" t="s">
        <v>1441</v>
      </c>
    </row>
    <row r="62" spans="1:9" ht="31.5">
      <c r="A62" s="1212" t="s">
        <v>1474</v>
      </c>
      <c r="B62" s="1233" t="s">
        <v>1475</v>
      </c>
      <c r="C62" s="1212" t="s">
        <v>545</v>
      </c>
      <c r="D62" s="1483">
        <v>34</v>
      </c>
      <c r="E62" s="1490">
        <v>34</v>
      </c>
      <c r="F62" s="1490">
        <f>'4. XH'!F116</f>
        <v>34</v>
      </c>
      <c r="G62" s="1215">
        <f>+F62/E62*100</f>
        <v>100</v>
      </c>
      <c r="H62" s="1215">
        <f>F62/D62*100</f>
        <v>100</v>
      </c>
      <c r="I62" s="1364" t="s">
        <v>1461</v>
      </c>
    </row>
    <row r="63" spans="1:9" s="1211" customFormat="1">
      <c r="A63" s="1207">
        <v>8</v>
      </c>
      <c r="B63" s="1234" t="s">
        <v>1476</v>
      </c>
      <c r="C63" s="1207"/>
      <c r="D63" s="1491"/>
      <c r="E63" s="1474"/>
      <c r="F63" s="1473"/>
      <c r="G63" s="1215"/>
      <c r="H63" s="1215"/>
      <c r="I63" s="1363" t="s">
        <v>1461</v>
      </c>
    </row>
    <row r="64" spans="1:9">
      <c r="A64" s="1212" t="s">
        <v>1466</v>
      </c>
      <c r="B64" s="1465" t="s">
        <v>1477</v>
      </c>
      <c r="C64" s="1212" t="s">
        <v>45</v>
      </c>
      <c r="D64" s="1492">
        <f>F64-156</f>
        <v>6113</v>
      </c>
      <c r="E64" s="1485">
        <v>6434</v>
      </c>
      <c r="F64" s="1493">
        <v>6269</v>
      </c>
      <c r="G64" s="1215">
        <f>+F64/E64*100</f>
        <v>97.435498912029843</v>
      </c>
      <c r="H64" s="1215">
        <f t="shared" ref="H64:H66" si="5">F64/D64*100</f>
        <v>102.55193849173891</v>
      </c>
      <c r="I64" s="1364" t="s">
        <v>1436</v>
      </c>
    </row>
    <row r="65" spans="1:9">
      <c r="A65" s="1212" t="s">
        <v>1474</v>
      </c>
      <c r="B65" s="1465" t="s">
        <v>1478</v>
      </c>
      <c r="C65" s="1240" t="s">
        <v>335</v>
      </c>
      <c r="D65" s="1494">
        <f>F65-2</f>
        <v>88</v>
      </c>
      <c r="E65" s="1485">
        <v>90</v>
      </c>
      <c r="F65" s="1493">
        <v>90</v>
      </c>
      <c r="G65" s="1215">
        <f>+F65/E65*100</f>
        <v>100</v>
      </c>
      <c r="H65" s="1215">
        <f t="shared" si="5"/>
        <v>102.27272727272727</v>
      </c>
      <c r="I65" s="1364" t="s">
        <v>1461</v>
      </c>
    </row>
    <row r="66" spans="1:9" ht="31.5">
      <c r="A66" s="1212" t="s">
        <v>1479</v>
      </c>
      <c r="B66" s="1465" t="s">
        <v>1480</v>
      </c>
      <c r="C66" s="1240" t="s">
        <v>1481</v>
      </c>
      <c r="D66" s="1494">
        <v>102</v>
      </c>
      <c r="E66" s="1483">
        <v>103</v>
      </c>
      <c r="F66" s="1493"/>
      <c r="G66" s="1215">
        <f>+F66/E66*100</f>
        <v>0</v>
      </c>
      <c r="H66" s="1215">
        <f t="shared" si="5"/>
        <v>0</v>
      </c>
      <c r="I66" s="1364" t="s">
        <v>1580</v>
      </c>
    </row>
    <row r="67" spans="1:9" s="1211" customFormat="1">
      <c r="A67" s="1207">
        <v>9</v>
      </c>
      <c r="B67" s="1239" t="s">
        <v>1482</v>
      </c>
      <c r="C67" s="1207"/>
      <c r="D67" s="1491"/>
      <c r="E67" s="1474"/>
      <c r="F67" s="1473"/>
      <c r="G67" s="1215"/>
      <c r="H67" s="1215"/>
      <c r="I67" s="1363" t="s">
        <v>1436</v>
      </c>
    </row>
    <row r="68" spans="1:9" ht="28.5">
      <c r="A68" s="1212" t="s">
        <v>1483</v>
      </c>
      <c r="B68" s="1233" t="s">
        <v>1601</v>
      </c>
      <c r="C68" s="1212" t="s">
        <v>31</v>
      </c>
      <c r="D68" s="1483">
        <v>11</v>
      </c>
      <c r="E68" s="1485">
        <v>11</v>
      </c>
      <c r="F68" s="1483">
        <v>11</v>
      </c>
      <c r="G68" s="1215">
        <f>+F68/E68*100</f>
        <v>100</v>
      </c>
      <c r="H68" s="1215">
        <f>F68/D68*100</f>
        <v>100</v>
      </c>
      <c r="I68" s="1364" t="s">
        <v>1461</v>
      </c>
    </row>
    <row r="69" spans="1:9" ht="31.5">
      <c r="A69" s="1212" t="s">
        <v>1485</v>
      </c>
      <c r="B69" s="1233" t="s">
        <v>1486</v>
      </c>
      <c r="C69" s="1212" t="s">
        <v>11</v>
      </c>
      <c r="D69" s="1473">
        <f>'4. XH'!D69</f>
        <v>22.9</v>
      </c>
      <c r="E69" s="1474">
        <v>23.8</v>
      </c>
      <c r="F69" s="1473" t="e">
        <f>#REF!</f>
        <v>#REF!</v>
      </c>
      <c r="G69" s="1215" t="e">
        <f>+E69/F69*100</f>
        <v>#REF!</v>
      </c>
      <c r="H69" s="1215" t="e">
        <f>D69/F69*100</f>
        <v>#REF!</v>
      </c>
      <c r="I69" s="1364" t="s">
        <v>1441</v>
      </c>
    </row>
    <row r="70" spans="1:9">
      <c r="A70" s="1212" t="s">
        <v>1487</v>
      </c>
      <c r="B70" s="1241" t="s">
        <v>1488</v>
      </c>
      <c r="C70" s="1242" t="s">
        <v>11</v>
      </c>
      <c r="D70" s="1495">
        <f>'4. XH'!D66</f>
        <v>7.65</v>
      </c>
      <c r="E70" s="1496">
        <v>7.6</v>
      </c>
      <c r="F70" s="1473">
        <f>'4. XH'!F66</f>
        <v>7.69</v>
      </c>
      <c r="G70" s="1215">
        <f t="shared" ref="G70:G71" si="6">+F70/E70*100</f>
        <v>101.18421052631581</v>
      </c>
      <c r="H70" s="1215">
        <f t="shared" ref="H70:H71" si="7">F70/D70*100</f>
        <v>100.52287581699346</v>
      </c>
      <c r="I70" s="1364" t="s">
        <v>1441</v>
      </c>
    </row>
    <row r="71" spans="1:9" ht="16.5" customHeight="1">
      <c r="A71" s="1212" t="s">
        <v>1489</v>
      </c>
      <c r="B71" s="1241" t="s">
        <v>1490</v>
      </c>
      <c r="C71" s="1242" t="s">
        <v>11</v>
      </c>
      <c r="D71" s="1495">
        <f>'4. XH'!D70</f>
        <v>92</v>
      </c>
      <c r="E71" s="1485">
        <v>95</v>
      </c>
      <c r="F71" s="1483" t="e">
        <f>'4. XH'!F70</f>
        <v>#REF!</v>
      </c>
      <c r="G71" s="1215" t="e">
        <f t="shared" si="6"/>
        <v>#REF!</v>
      </c>
      <c r="H71" s="1215" t="e">
        <f t="shared" si="7"/>
        <v>#REF!</v>
      </c>
      <c r="I71" s="1364" t="s">
        <v>1502</v>
      </c>
    </row>
    <row r="72" spans="1:9" s="1211" customFormat="1" ht="31.5">
      <c r="A72" s="1207">
        <v>10</v>
      </c>
      <c r="B72" s="1243" t="s">
        <v>1491</v>
      </c>
      <c r="C72" s="1207" t="s">
        <v>60</v>
      </c>
      <c r="D72" s="1497">
        <f>'4. XH'!D17</f>
        <v>1231</v>
      </c>
      <c r="E72" s="1498">
        <f>'4. XH'!E17</f>
        <v>600</v>
      </c>
      <c r="F72" s="1497">
        <f>'4. XH'!F17</f>
        <v>1219</v>
      </c>
      <c r="G72" s="1238">
        <f>+F72/E72*100</f>
        <v>203.16666666666669</v>
      </c>
      <c r="H72" s="1238">
        <f>F72/D72*100</f>
        <v>99.02518277822908</v>
      </c>
      <c r="I72" s="1363" t="s">
        <v>1441</v>
      </c>
    </row>
    <row r="73" spans="1:9" s="1211" customFormat="1">
      <c r="A73" s="1207">
        <v>11</v>
      </c>
      <c r="B73" s="1208" t="s">
        <v>1492</v>
      </c>
      <c r="C73" s="1207" t="s">
        <v>11</v>
      </c>
      <c r="D73" s="1469">
        <f>'4. XH'!D34</f>
        <v>5.53</v>
      </c>
      <c r="E73" s="1477">
        <f>'4. XH'!E34</f>
        <v>5.92</v>
      </c>
      <c r="F73" s="1469">
        <v>6.05</v>
      </c>
      <c r="G73" s="1238">
        <f t="shared" ref="G73:G78" si="8">+F73/E73*100</f>
        <v>102.19594594594594</v>
      </c>
      <c r="H73" s="1238">
        <f>F73/D73*100</f>
        <v>109.40325497287522</v>
      </c>
      <c r="I73" s="1363" t="s">
        <v>1441</v>
      </c>
    </row>
    <row r="74" spans="1:9" s="1211" customFormat="1">
      <c r="A74" s="1207">
        <v>12</v>
      </c>
      <c r="B74" s="1208" t="s">
        <v>1493</v>
      </c>
      <c r="C74" s="1207"/>
      <c r="D74" s="1469"/>
      <c r="E74" s="1477"/>
      <c r="F74" s="1469"/>
      <c r="G74" s="1215"/>
      <c r="H74" s="1238"/>
      <c r="I74" s="1363" t="s">
        <v>1461</v>
      </c>
    </row>
    <row r="75" spans="1:9" ht="31.5">
      <c r="A75" s="1212"/>
      <c r="B75" s="1233" t="s">
        <v>1494</v>
      </c>
      <c r="C75" s="1212" t="s">
        <v>11</v>
      </c>
      <c r="D75" s="1473">
        <v>97</v>
      </c>
      <c r="E75" s="1474">
        <f>'5. MT'!E11</f>
        <v>97</v>
      </c>
      <c r="F75" s="1473">
        <v>97</v>
      </c>
      <c r="G75" s="1215">
        <f t="shared" si="8"/>
        <v>100</v>
      </c>
      <c r="H75" s="1215">
        <f t="shared" ref="H75:H78" si="9">F75/D75*100</f>
        <v>100</v>
      </c>
      <c r="I75" s="1364" t="s">
        <v>1461</v>
      </c>
    </row>
    <row r="76" spans="1:9" ht="31.5">
      <c r="A76" s="1212"/>
      <c r="B76" s="1233" t="s">
        <v>1495</v>
      </c>
      <c r="C76" s="1212" t="s">
        <v>11</v>
      </c>
      <c r="D76" s="1473">
        <f>'5. MT'!D9</f>
        <v>90</v>
      </c>
      <c r="E76" s="1474">
        <f>'5. MT'!E9</f>
        <v>91</v>
      </c>
      <c r="F76" s="1473">
        <f>'5. MT'!G9</f>
        <v>91</v>
      </c>
      <c r="G76" s="1215">
        <f t="shared" si="8"/>
        <v>100</v>
      </c>
      <c r="H76" s="1215">
        <f t="shared" si="9"/>
        <v>101.11111111111111</v>
      </c>
      <c r="I76" s="1364" t="s">
        <v>1461</v>
      </c>
    </row>
    <row r="77" spans="1:9" s="1211" customFormat="1" ht="31.5">
      <c r="A77" s="1207">
        <v>13</v>
      </c>
      <c r="B77" s="1234" t="s">
        <v>1496</v>
      </c>
      <c r="C77" s="1207" t="s">
        <v>11</v>
      </c>
      <c r="D77" s="1469">
        <f>'4. XH'!D55</f>
        <v>81.790000000000006</v>
      </c>
      <c r="E77" s="1477">
        <v>83</v>
      </c>
      <c r="F77" s="1469">
        <f>'4. XH'!F55</f>
        <v>82</v>
      </c>
      <c r="G77" s="1238">
        <f t="shared" si="8"/>
        <v>98.795180722891558</v>
      </c>
      <c r="H77" s="1238">
        <f t="shared" si="9"/>
        <v>100.256755104536</v>
      </c>
      <c r="I77" s="1363" t="s">
        <v>1436</v>
      </c>
    </row>
    <row r="78" spans="1:9" s="1211" customFormat="1" ht="78.75">
      <c r="A78" s="1244">
        <v>14</v>
      </c>
      <c r="B78" s="1245" t="s">
        <v>1497</v>
      </c>
      <c r="C78" s="1244" t="s">
        <v>11</v>
      </c>
      <c r="D78" s="1499">
        <v>100</v>
      </c>
      <c r="E78" s="1500">
        <v>100</v>
      </c>
      <c r="F78" s="1501">
        <v>100</v>
      </c>
      <c r="G78" s="1514">
        <f t="shared" si="8"/>
        <v>100</v>
      </c>
      <c r="H78" s="1514">
        <f t="shared" si="9"/>
        <v>100</v>
      </c>
      <c r="I78" s="1365" t="s">
        <v>1461</v>
      </c>
    </row>
    <row r="79" spans="1:9">
      <c r="A79" s="1651" t="s">
        <v>1510</v>
      </c>
      <c r="B79" s="1652"/>
    </row>
    <row r="80" spans="1:9">
      <c r="A80" s="1248"/>
      <c r="B80" s="1646" t="s">
        <v>1503</v>
      </c>
      <c r="C80" s="1647"/>
    </row>
    <row r="81" spans="1:3">
      <c r="A81" s="1248"/>
      <c r="B81" s="1646" t="s">
        <v>1525</v>
      </c>
      <c r="C81" s="1647"/>
    </row>
    <row r="82" spans="1:3">
      <c r="B82" s="1646" t="s">
        <v>1526</v>
      </c>
      <c r="C82" s="1647"/>
    </row>
  </sheetData>
  <mergeCells count="16">
    <mergeCell ref="A2:I2"/>
    <mergeCell ref="B82:C82"/>
    <mergeCell ref="B81:C81"/>
    <mergeCell ref="A1:C1"/>
    <mergeCell ref="A3:I3"/>
    <mergeCell ref="A53:A61"/>
    <mergeCell ref="A79:B79"/>
    <mergeCell ref="B80:C80"/>
    <mergeCell ref="A4:A5"/>
    <mergeCell ref="B4:B5"/>
    <mergeCell ref="C4:C5"/>
    <mergeCell ref="D4:D5"/>
    <mergeCell ref="E4:E5"/>
    <mergeCell ref="F4:F5"/>
    <mergeCell ref="G4:H4"/>
    <mergeCell ref="I4:I5"/>
  </mergeCells>
  <pageMargins left="0.82" right="0.33" top="0.87" bottom="0.43" header="0.67" footer="0.3"/>
  <pageSetup paperSize="9"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DH117"/>
  <sheetViews>
    <sheetView view="pageBreakPreview" zoomScale="90" zoomScaleSheetLayoutView="90" workbookViewId="0">
      <pane xSplit="2" ySplit="6" topLeftCell="C64" activePane="bottomRight" state="frozen"/>
      <selection activeCell="H15" sqref="H15"/>
      <selection pane="topRight" activeCell="H15" sqref="H15"/>
      <selection pane="bottomLeft" activeCell="H15" sqref="H15"/>
      <selection pane="bottomRight" activeCell="S7" sqref="S7"/>
    </sheetView>
  </sheetViews>
  <sheetFormatPr defaultColWidth="8.125" defaultRowHeight="15.75"/>
  <cols>
    <col min="1" max="1" width="6.125" style="142" customWidth="1"/>
    <col min="2" max="2" width="25.125" style="139" customWidth="1"/>
    <col min="3" max="3" width="6.875" style="139" customWidth="1"/>
    <col min="4" max="4" width="9" style="139" customWidth="1"/>
    <col min="5" max="5" width="8.125" style="139" customWidth="1"/>
    <col min="6" max="6" width="8.875" style="139" customWidth="1"/>
    <col min="7" max="7" width="9.375" style="139" customWidth="1"/>
    <col min="8" max="8" width="8" style="139" customWidth="1"/>
    <col min="9" max="10" width="7.5" style="139" customWidth="1"/>
    <col min="11" max="11" width="6.875" style="139" customWidth="1"/>
    <col min="12" max="17" width="7.125" style="139" customWidth="1"/>
    <col min="18" max="19" width="6.125" style="139" customWidth="1"/>
    <col min="20" max="20" width="8.125" style="139" customWidth="1"/>
    <col min="21" max="21" width="10.125" style="139" customWidth="1"/>
    <col min="22" max="28" width="4" style="139" customWidth="1"/>
    <col min="29" max="34" width="8.125" style="139" customWidth="1"/>
    <col min="35" max="78" width="9" style="139" customWidth="1"/>
    <col min="79" max="79" width="5" style="139" customWidth="1"/>
    <col min="80" max="244" width="9" style="139" customWidth="1"/>
    <col min="245" max="16384" width="8.125" style="139"/>
  </cols>
  <sheetData>
    <row r="1" spans="1:29" s="155" customFormat="1" ht="15">
      <c r="A1" s="138" t="s">
        <v>471</v>
      </c>
    </row>
    <row r="2" spans="1:29" ht="21.75" customHeight="1">
      <c r="A2" s="1736" t="s">
        <v>1166</v>
      </c>
      <c r="B2" s="1737"/>
      <c r="C2" s="1737"/>
      <c r="D2" s="1737"/>
      <c r="E2" s="1737"/>
      <c r="F2" s="1737"/>
      <c r="G2" s="1737"/>
      <c r="H2" s="1737"/>
      <c r="I2" s="1737"/>
      <c r="J2" s="1737"/>
      <c r="K2" s="1737"/>
      <c r="L2" s="1737"/>
      <c r="M2" s="1737"/>
      <c r="N2" s="1737"/>
      <c r="O2" s="1737"/>
      <c r="P2" s="1737"/>
      <c r="Q2" s="1737"/>
      <c r="R2" s="1737"/>
      <c r="S2" s="1737"/>
    </row>
    <row r="3" spans="1:29" s="167" customFormat="1" ht="18.75" customHeight="1">
      <c r="A3" s="1738" t="str">
        <f>'2. CTTH'!A2:J2</f>
        <v>(Kèm theo Báo cáo số:           /BC-UBND ngày            tháng         năm 2023 của UBND huyện Mường Chà)</v>
      </c>
      <c r="B3" s="1738"/>
      <c r="C3" s="1738"/>
      <c r="D3" s="1738"/>
      <c r="E3" s="1738"/>
      <c r="F3" s="1738"/>
      <c r="G3" s="1738"/>
      <c r="H3" s="1738"/>
      <c r="I3" s="1738"/>
      <c r="J3" s="1738"/>
      <c r="K3" s="1738"/>
      <c r="L3" s="1738"/>
      <c r="M3" s="1738"/>
      <c r="N3" s="1738"/>
      <c r="O3" s="1738"/>
      <c r="P3" s="1738"/>
      <c r="Q3" s="1738"/>
      <c r="R3" s="1738"/>
      <c r="S3" s="1738"/>
    </row>
    <row r="4" spans="1:29" ht="12" customHeight="1">
      <c r="A4" s="146"/>
      <c r="B4" s="146"/>
      <c r="C4" s="146"/>
      <c r="D4" s="146"/>
      <c r="E4" s="146"/>
      <c r="F4" s="146"/>
      <c r="G4" s="146"/>
      <c r="H4" s="146"/>
      <c r="I4" s="146"/>
      <c r="J4" s="146"/>
      <c r="K4" s="146"/>
      <c r="L4" s="146"/>
      <c r="M4" s="146"/>
      <c r="N4" s="146"/>
      <c r="O4" s="146"/>
      <c r="P4" s="146"/>
      <c r="Q4" s="146"/>
      <c r="R4" s="146"/>
      <c r="S4" s="146"/>
    </row>
    <row r="5" spans="1:29" s="155" customFormat="1" ht="31.5" customHeight="1">
      <c r="A5" s="1739" t="s">
        <v>472</v>
      </c>
      <c r="B5" s="1740" t="s">
        <v>417</v>
      </c>
      <c r="C5" s="1739" t="s">
        <v>73</v>
      </c>
      <c r="D5" s="1739" t="s">
        <v>1133</v>
      </c>
      <c r="E5" s="1741" t="s">
        <v>918</v>
      </c>
      <c r="F5" s="1742"/>
      <c r="G5" s="1739" t="s">
        <v>1136</v>
      </c>
      <c r="H5" s="1743" t="s">
        <v>762</v>
      </c>
      <c r="I5" s="1743"/>
      <c r="J5" s="1743"/>
      <c r="K5" s="1743"/>
      <c r="L5" s="1743"/>
      <c r="M5" s="1743"/>
      <c r="N5" s="1743"/>
      <c r="O5" s="1743"/>
      <c r="P5" s="1743"/>
      <c r="Q5" s="1743"/>
      <c r="R5" s="1744" t="s">
        <v>336</v>
      </c>
      <c r="S5" s="1744"/>
    </row>
    <row r="6" spans="1:29" s="155" customFormat="1" ht="49.5" customHeight="1">
      <c r="A6" s="1739"/>
      <c r="B6" s="1740"/>
      <c r="C6" s="1739"/>
      <c r="D6" s="1739"/>
      <c r="E6" s="188" t="s">
        <v>915</v>
      </c>
      <c r="F6" s="189" t="s">
        <v>914</v>
      </c>
      <c r="G6" s="1739"/>
      <c r="H6" s="792" t="s">
        <v>365</v>
      </c>
      <c r="I6" s="792" t="s">
        <v>321</v>
      </c>
      <c r="J6" s="792" t="s">
        <v>473</v>
      </c>
      <c r="K6" s="792" t="s">
        <v>460</v>
      </c>
      <c r="L6" s="792" t="s">
        <v>370</v>
      </c>
      <c r="M6" s="792" t="s">
        <v>371</v>
      </c>
      <c r="N6" s="792" t="s">
        <v>373</v>
      </c>
      <c r="O6" s="792" t="s">
        <v>368</v>
      </c>
      <c r="P6" s="792" t="s">
        <v>367</v>
      </c>
      <c r="Q6" s="792" t="s">
        <v>369</v>
      </c>
      <c r="R6" s="168" t="s">
        <v>919</v>
      </c>
      <c r="S6" s="168" t="s">
        <v>1158</v>
      </c>
      <c r="T6" s="1735" t="s">
        <v>913</v>
      </c>
    </row>
    <row r="7" spans="1:29" s="156" customFormat="1" ht="28.5">
      <c r="A7" s="793" t="s">
        <v>474</v>
      </c>
      <c r="B7" s="794" t="s">
        <v>475</v>
      </c>
      <c r="C7" s="793" t="s">
        <v>60</v>
      </c>
      <c r="D7" s="287"/>
      <c r="E7" s="287"/>
      <c r="F7" s="287"/>
      <c r="G7" s="287"/>
      <c r="H7" s="287"/>
      <c r="I7" s="287"/>
      <c r="J7" s="287"/>
      <c r="K7" s="287"/>
      <c r="L7" s="287"/>
      <c r="M7" s="287"/>
      <c r="N7" s="287"/>
      <c r="O7" s="287"/>
      <c r="P7" s="287"/>
      <c r="Q7" s="287"/>
      <c r="R7" s="795"/>
      <c r="S7" s="795"/>
      <c r="T7" s="1735"/>
      <c r="U7" s="796"/>
    </row>
    <row r="8" spans="1:29" s="156" customFormat="1" ht="18.75" customHeight="1">
      <c r="A8" s="793">
        <v>1</v>
      </c>
      <c r="B8" s="794" t="s">
        <v>476</v>
      </c>
      <c r="C8" s="797"/>
      <c r="D8" s="798"/>
      <c r="E8" s="799"/>
      <c r="F8" s="800"/>
      <c r="G8" s="801"/>
      <c r="H8" s="801"/>
      <c r="I8" s="801"/>
      <c r="J8" s="801"/>
      <c r="K8" s="801"/>
      <c r="L8" s="801"/>
      <c r="M8" s="801"/>
      <c r="N8" s="801"/>
      <c r="O8" s="801"/>
      <c r="P8" s="801"/>
      <c r="Q8" s="801"/>
      <c r="R8" s="802"/>
      <c r="S8" s="802"/>
      <c r="U8" s="796"/>
    </row>
    <row r="9" spans="1:29" s="156" customFormat="1" ht="16.350000000000001" customHeight="1">
      <c r="A9" s="793" t="s">
        <v>477</v>
      </c>
      <c r="B9" s="794" t="s">
        <v>478</v>
      </c>
      <c r="C9" s="797" t="s">
        <v>479</v>
      </c>
      <c r="D9" s="287"/>
      <c r="E9" s="287"/>
      <c r="F9" s="287"/>
      <c r="G9" s="287"/>
      <c r="H9" s="287"/>
      <c r="I9" s="287"/>
      <c r="J9" s="287"/>
      <c r="K9" s="287"/>
      <c r="L9" s="287"/>
      <c r="M9" s="287"/>
      <c r="N9" s="287"/>
      <c r="O9" s="287"/>
      <c r="P9" s="287"/>
      <c r="Q9" s="287"/>
      <c r="R9" s="795"/>
      <c r="S9" s="795"/>
      <c r="U9" s="796"/>
    </row>
    <row r="10" spans="1:29" s="156" customFormat="1" ht="16.350000000000001" customHeight="1">
      <c r="A10" s="803"/>
      <c r="B10" s="804" t="s">
        <v>480</v>
      </c>
      <c r="C10" s="797" t="s">
        <v>479</v>
      </c>
      <c r="D10" s="200"/>
      <c r="E10" s="200"/>
      <c r="F10" s="200"/>
      <c r="G10" s="200"/>
      <c r="H10" s="200"/>
      <c r="I10" s="200"/>
      <c r="J10" s="200"/>
      <c r="K10" s="200"/>
      <c r="L10" s="200"/>
      <c r="M10" s="200"/>
      <c r="N10" s="200"/>
      <c r="O10" s="200"/>
      <c r="P10" s="200"/>
      <c r="Q10" s="200"/>
      <c r="R10" s="805"/>
      <c r="S10" s="805"/>
    </row>
    <row r="11" spans="1:29" s="156" customFormat="1" ht="16.350000000000001" customHeight="1">
      <c r="A11" s="806"/>
      <c r="B11" s="804" t="s">
        <v>481</v>
      </c>
      <c r="C11" s="797" t="s">
        <v>482</v>
      </c>
      <c r="D11" s="200"/>
      <c r="E11" s="200"/>
      <c r="F11" s="200"/>
      <c r="G11" s="200"/>
      <c r="H11" s="200"/>
      <c r="I11" s="200"/>
      <c r="J11" s="200"/>
      <c r="K11" s="200"/>
      <c r="L11" s="200"/>
      <c r="M11" s="200"/>
      <c r="N11" s="200"/>
      <c r="O11" s="200"/>
      <c r="P11" s="200"/>
      <c r="Q11" s="200"/>
      <c r="R11" s="805"/>
      <c r="S11" s="805"/>
      <c r="U11" s="141"/>
      <c r="V11" s="141"/>
      <c r="W11" s="141"/>
      <c r="X11" s="141"/>
      <c r="Y11" s="141"/>
      <c r="Z11" s="141"/>
      <c r="AA11" s="141"/>
      <c r="AB11" s="141"/>
      <c r="AC11" s="141"/>
    </row>
    <row r="12" spans="1:29" s="156" customFormat="1" ht="16.350000000000001" customHeight="1">
      <c r="A12" s="807"/>
      <c r="B12" s="804" t="s">
        <v>483</v>
      </c>
      <c r="C12" s="797" t="s">
        <v>482</v>
      </c>
      <c r="D12" s="200"/>
      <c r="E12" s="200"/>
      <c r="F12" s="200"/>
      <c r="G12" s="200"/>
      <c r="H12" s="200"/>
      <c r="I12" s="200"/>
      <c r="J12" s="200"/>
      <c r="K12" s="200"/>
      <c r="L12" s="200"/>
      <c r="M12" s="200"/>
      <c r="N12" s="200"/>
      <c r="O12" s="200"/>
      <c r="P12" s="200"/>
      <c r="Q12" s="200"/>
      <c r="R12" s="805"/>
      <c r="S12" s="805"/>
      <c r="U12" s="141"/>
      <c r="V12" s="141"/>
      <c r="W12" s="141"/>
      <c r="X12" s="141"/>
      <c r="Y12" s="141"/>
      <c r="Z12" s="141"/>
      <c r="AA12" s="141"/>
      <c r="AB12" s="141"/>
      <c r="AC12" s="141"/>
    </row>
    <row r="13" spans="1:29" s="156" customFormat="1" ht="16.350000000000001" customHeight="1">
      <c r="A13" s="808" t="s">
        <v>484</v>
      </c>
      <c r="B13" s="794" t="s">
        <v>485</v>
      </c>
      <c r="C13" s="797" t="s">
        <v>486</v>
      </c>
      <c r="D13" s="287"/>
      <c r="E13" s="287"/>
      <c r="F13" s="287"/>
      <c r="G13" s="287"/>
      <c r="H13" s="287"/>
      <c r="I13" s="287"/>
      <c r="J13" s="287"/>
      <c r="K13" s="287"/>
      <c r="L13" s="287"/>
      <c r="M13" s="287"/>
      <c r="N13" s="287"/>
      <c r="O13" s="287"/>
      <c r="P13" s="287"/>
      <c r="Q13" s="287"/>
      <c r="R13" s="805"/>
      <c r="S13" s="805"/>
      <c r="U13" s="796"/>
      <c r="V13" s="141"/>
      <c r="W13" s="141"/>
      <c r="X13" s="141"/>
      <c r="Y13" s="141"/>
      <c r="Z13" s="141"/>
      <c r="AA13" s="141"/>
      <c r="AB13" s="141"/>
      <c r="AC13" s="141"/>
    </row>
    <row r="14" spans="1:29" s="156" customFormat="1" ht="16.350000000000001" customHeight="1">
      <c r="A14" s="803"/>
      <c r="B14" s="809" t="s">
        <v>487</v>
      </c>
      <c r="C14" s="797" t="s">
        <v>488</v>
      </c>
      <c r="D14" s="200"/>
      <c r="E14" s="200"/>
      <c r="F14" s="200"/>
      <c r="G14" s="200"/>
      <c r="H14" s="200"/>
      <c r="I14" s="200"/>
      <c r="J14" s="200"/>
      <c r="K14" s="200"/>
      <c r="L14" s="200"/>
      <c r="M14" s="200"/>
      <c r="N14" s="200"/>
      <c r="O14" s="200"/>
      <c r="P14" s="200"/>
      <c r="Q14" s="200"/>
      <c r="R14" s="805"/>
      <c r="S14" s="805"/>
      <c r="U14" s="141"/>
      <c r="V14" s="141"/>
      <c r="W14" s="141"/>
      <c r="X14" s="141"/>
      <c r="Y14" s="141"/>
      <c r="Z14" s="141"/>
      <c r="AA14" s="141"/>
      <c r="AB14" s="141"/>
      <c r="AC14" s="141"/>
    </row>
    <row r="15" spans="1:29" s="156" customFormat="1" ht="16.350000000000001" customHeight="1">
      <c r="A15" s="806"/>
      <c r="B15" s="809" t="s">
        <v>489</v>
      </c>
      <c r="C15" s="797" t="s">
        <v>490</v>
      </c>
      <c r="D15" s="200"/>
      <c r="E15" s="200"/>
      <c r="F15" s="200"/>
      <c r="G15" s="200"/>
      <c r="H15" s="200"/>
      <c r="I15" s="200"/>
      <c r="J15" s="200"/>
      <c r="K15" s="200"/>
      <c r="L15" s="200"/>
      <c r="M15" s="200"/>
      <c r="N15" s="200"/>
      <c r="O15" s="200"/>
      <c r="P15" s="200"/>
      <c r="Q15" s="200"/>
      <c r="R15" s="805"/>
      <c r="S15" s="805"/>
      <c r="U15" s="141"/>
      <c r="V15" s="141"/>
      <c r="W15" s="141"/>
      <c r="X15" s="141"/>
      <c r="Y15" s="141"/>
      <c r="Z15" s="141"/>
      <c r="AA15" s="141"/>
      <c r="AB15" s="141"/>
      <c r="AC15" s="141"/>
    </row>
    <row r="16" spans="1:29" s="156" customFormat="1" ht="16.350000000000001" customHeight="1">
      <c r="A16" s="807"/>
      <c r="B16" s="809" t="s">
        <v>491</v>
      </c>
      <c r="C16" s="797" t="s">
        <v>486</v>
      </c>
      <c r="D16" s="200"/>
      <c r="E16" s="200"/>
      <c r="F16" s="200"/>
      <c r="G16" s="200"/>
      <c r="H16" s="200"/>
      <c r="I16" s="200"/>
      <c r="J16" s="200"/>
      <c r="K16" s="200"/>
      <c r="L16" s="200"/>
      <c r="M16" s="200"/>
      <c r="N16" s="200"/>
      <c r="O16" s="200"/>
      <c r="P16" s="200"/>
      <c r="Q16" s="200"/>
      <c r="R16" s="805"/>
      <c r="S16" s="805"/>
    </row>
    <row r="17" spans="1:21" s="156" customFormat="1" ht="15">
      <c r="A17" s="810" t="s">
        <v>492</v>
      </c>
      <c r="B17" s="794" t="s">
        <v>493</v>
      </c>
      <c r="C17" s="797"/>
      <c r="D17" s="200"/>
      <c r="E17" s="200"/>
      <c r="F17" s="200"/>
      <c r="G17" s="200"/>
      <c r="H17" s="467"/>
      <c r="I17" s="468"/>
      <c r="J17" s="467"/>
      <c r="K17" s="469"/>
      <c r="L17" s="467"/>
      <c r="M17" s="469"/>
      <c r="N17" s="468"/>
      <c r="O17" s="469"/>
      <c r="P17" s="468"/>
      <c r="Q17" s="469"/>
      <c r="R17" s="805"/>
      <c r="S17" s="805"/>
    </row>
    <row r="18" spans="1:21" s="156" customFormat="1" ht="30">
      <c r="A18" s="803"/>
      <c r="B18" s="804" t="s">
        <v>494</v>
      </c>
      <c r="C18" s="797" t="s">
        <v>11</v>
      </c>
      <c r="D18" s="196"/>
      <c r="E18" s="196"/>
      <c r="F18" s="288"/>
      <c r="G18" s="468"/>
      <c r="H18" s="468"/>
      <c r="I18" s="468"/>
      <c r="J18" s="289"/>
      <c r="K18" s="469"/>
      <c r="L18" s="289"/>
      <c r="M18" s="469"/>
      <c r="N18" s="468"/>
      <c r="O18" s="469"/>
      <c r="P18" s="468"/>
      <c r="Q18" s="469"/>
      <c r="R18" s="811"/>
      <c r="S18" s="811"/>
    </row>
    <row r="19" spans="1:21" s="156" customFormat="1" ht="15">
      <c r="A19" s="806"/>
      <c r="B19" s="804" t="s">
        <v>495</v>
      </c>
      <c r="C19" s="797" t="s">
        <v>11</v>
      </c>
      <c r="D19" s="812"/>
      <c r="E19" s="812"/>
      <c r="F19" s="288"/>
      <c r="G19" s="468"/>
      <c r="H19" s="468"/>
      <c r="I19" s="468"/>
      <c r="J19" s="289"/>
      <c r="K19" s="469"/>
      <c r="L19" s="289"/>
      <c r="M19" s="469"/>
      <c r="N19" s="288"/>
      <c r="O19" s="469"/>
      <c r="P19" s="468"/>
      <c r="Q19" s="469"/>
      <c r="R19" s="811"/>
      <c r="S19" s="811"/>
    </row>
    <row r="20" spans="1:21" s="156" customFormat="1" ht="30">
      <c r="A20" s="806"/>
      <c r="B20" s="804" t="s">
        <v>496</v>
      </c>
      <c r="C20" s="797" t="s">
        <v>11</v>
      </c>
      <c r="D20" s="812"/>
      <c r="E20" s="812"/>
      <c r="F20" s="288"/>
      <c r="G20" s="469"/>
      <c r="H20" s="468"/>
      <c r="I20" s="468"/>
      <c r="J20" s="289"/>
      <c r="K20" s="469"/>
      <c r="L20" s="289"/>
      <c r="M20" s="469"/>
      <c r="N20" s="288"/>
      <c r="O20" s="469"/>
      <c r="P20" s="468"/>
      <c r="Q20" s="469"/>
      <c r="R20" s="811"/>
      <c r="S20" s="811"/>
    </row>
    <row r="21" spans="1:21" s="156" customFormat="1" ht="30">
      <c r="A21" s="806"/>
      <c r="B21" s="804" t="s">
        <v>497</v>
      </c>
      <c r="C21" s="797" t="s">
        <v>11</v>
      </c>
      <c r="D21" s="812"/>
      <c r="E21" s="812"/>
      <c r="F21" s="288"/>
      <c r="G21" s="468"/>
      <c r="H21" s="468"/>
      <c r="I21" s="468"/>
      <c r="J21" s="289"/>
      <c r="K21" s="469"/>
      <c r="L21" s="289"/>
      <c r="M21" s="469"/>
      <c r="N21" s="288"/>
      <c r="O21" s="469"/>
      <c r="P21" s="468"/>
      <c r="Q21" s="469"/>
      <c r="R21" s="811"/>
      <c r="S21" s="811"/>
    </row>
    <row r="22" spans="1:21" s="156" customFormat="1" ht="30">
      <c r="A22" s="806"/>
      <c r="B22" s="804" t="s">
        <v>498</v>
      </c>
      <c r="C22" s="797" t="s">
        <v>11</v>
      </c>
      <c r="D22" s="812"/>
      <c r="E22" s="812"/>
      <c r="F22" s="288"/>
      <c r="G22" s="470"/>
      <c r="H22" s="468"/>
      <c r="I22" s="468"/>
      <c r="J22" s="289"/>
      <c r="K22" s="469"/>
      <c r="L22" s="289"/>
      <c r="M22" s="469"/>
      <c r="N22" s="469"/>
      <c r="O22" s="469"/>
      <c r="P22" s="468"/>
      <c r="Q22" s="469"/>
      <c r="R22" s="811"/>
      <c r="S22" s="811"/>
    </row>
    <row r="23" spans="1:21" s="156" customFormat="1" ht="30">
      <c r="A23" s="806"/>
      <c r="B23" s="804" t="s">
        <v>499</v>
      </c>
      <c r="C23" s="797" t="s">
        <v>11</v>
      </c>
      <c r="D23" s="812"/>
      <c r="E23" s="812"/>
      <c r="F23" s="288"/>
      <c r="G23" s="468"/>
      <c r="H23" s="468"/>
      <c r="I23" s="468"/>
      <c r="J23" s="289"/>
      <c r="K23" s="469"/>
      <c r="L23" s="289"/>
      <c r="M23" s="469"/>
      <c r="N23" s="288"/>
      <c r="O23" s="469"/>
      <c r="P23" s="468"/>
      <c r="Q23" s="469"/>
      <c r="R23" s="811"/>
      <c r="S23" s="811"/>
    </row>
    <row r="24" spans="1:21" s="156" customFormat="1" ht="15">
      <c r="A24" s="807"/>
      <c r="B24" s="804" t="s">
        <v>500</v>
      </c>
      <c r="C24" s="797" t="s">
        <v>11</v>
      </c>
      <c r="D24" s="813"/>
      <c r="E24" s="812"/>
      <c r="F24" s="288"/>
      <c r="G24" s="468"/>
      <c r="H24" s="468"/>
      <c r="I24" s="468"/>
      <c r="J24" s="289"/>
      <c r="K24" s="469"/>
      <c r="L24" s="289"/>
      <c r="M24" s="469"/>
      <c r="N24" s="288"/>
      <c r="O24" s="469"/>
      <c r="P24" s="468"/>
      <c r="Q24" s="469"/>
      <c r="R24" s="811"/>
      <c r="S24" s="811"/>
    </row>
    <row r="25" spans="1:21" s="156" customFormat="1" ht="17.25" customHeight="1">
      <c r="A25" s="793">
        <v>2</v>
      </c>
      <c r="B25" s="794" t="s">
        <v>501</v>
      </c>
      <c r="C25" s="797"/>
      <c r="D25" s="800"/>
      <c r="E25" s="814"/>
      <c r="F25" s="812"/>
      <c r="G25" s="195"/>
      <c r="H25" s="196"/>
      <c r="I25" s="196"/>
      <c r="J25" s="196"/>
      <c r="K25" s="196"/>
      <c r="L25" s="196"/>
      <c r="M25" s="196"/>
      <c r="N25" s="196"/>
      <c r="O25" s="196"/>
      <c r="P25" s="196"/>
      <c r="Q25" s="196"/>
      <c r="R25" s="811"/>
      <c r="S25" s="811"/>
    </row>
    <row r="26" spans="1:21" s="156" customFormat="1" ht="17.25" customHeight="1">
      <c r="A26" s="793" t="s">
        <v>502</v>
      </c>
      <c r="B26" s="794" t="s">
        <v>503</v>
      </c>
      <c r="C26" s="797" t="s">
        <v>504</v>
      </c>
      <c r="D26" s="815"/>
      <c r="E26" s="816"/>
      <c r="F26" s="816"/>
      <c r="G26" s="816"/>
      <c r="H26" s="816"/>
      <c r="I26" s="816"/>
      <c r="J26" s="816"/>
      <c r="K26" s="816"/>
      <c r="L26" s="816"/>
      <c r="M26" s="816"/>
      <c r="N26" s="816"/>
      <c r="O26" s="816"/>
      <c r="P26" s="816"/>
      <c r="Q26" s="816"/>
      <c r="R26" s="817"/>
      <c r="S26" s="817"/>
    </row>
    <row r="27" spans="1:21" s="156" customFormat="1" ht="15">
      <c r="A27" s="803"/>
      <c r="B27" s="809" t="s">
        <v>505</v>
      </c>
      <c r="C27" s="797" t="s">
        <v>504</v>
      </c>
      <c r="D27" s="199"/>
      <c r="E27" s="200"/>
      <c r="F27" s="290"/>
      <c r="G27" s="200"/>
      <c r="H27" s="200"/>
      <c r="I27" s="200"/>
      <c r="J27" s="200"/>
      <c r="K27" s="200"/>
      <c r="L27" s="200"/>
      <c r="M27" s="200"/>
      <c r="N27" s="200"/>
      <c r="O27" s="200"/>
      <c r="P27" s="200"/>
      <c r="Q27" s="200"/>
      <c r="R27" s="818"/>
      <c r="S27" s="818"/>
    </row>
    <row r="28" spans="1:21" s="157" customFormat="1" ht="17.25" customHeight="1">
      <c r="A28" s="793" t="s">
        <v>506</v>
      </c>
      <c r="B28" s="794" t="s">
        <v>507</v>
      </c>
      <c r="C28" s="793" t="s">
        <v>486</v>
      </c>
      <c r="D28" s="815"/>
      <c r="E28" s="816"/>
      <c r="F28" s="819"/>
      <c r="G28" s="197"/>
      <c r="H28" s="198"/>
      <c r="I28" s="198"/>
      <c r="J28" s="198"/>
      <c r="K28" s="198"/>
      <c r="L28" s="198"/>
      <c r="M28" s="198"/>
      <c r="N28" s="198"/>
      <c r="O28" s="198"/>
      <c r="P28" s="198"/>
      <c r="Q28" s="198"/>
      <c r="R28" s="817"/>
      <c r="S28" s="817"/>
      <c r="U28" s="820"/>
    </row>
    <row r="29" spans="1:21" s="156" customFormat="1" ht="15">
      <c r="A29" s="821" t="s">
        <v>508</v>
      </c>
      <c r="B29" s="822" t="s">
        <v>493</v>
      </c>
      <c r="C29" s="823"/>
      <c r="D29" s="199"/>
      <c r="E29" s="200"/>
      <c r="F29" s="824"/>
      <c r="G29" s="825"/>
      <c r="H29" s="825"/>
      <c r="I29" s="825"/>
      <c r="J29" s="825"/>
      <c r="K29" s="825"/>
      <c r="L29" s="825"/>
      <c r="M29" s="825"/>
      <c r="N29" s="825"/>
      <c r="O29" s="825"/>
      <c r="P29" s="825"/>
      <c r="Q29" s="825"/>
      <c r="R29" s="811"/>
      <c r="S29" s="811"/>
    </row>
    <row r="30" spans="1:21" s="156" customFormat="1" ht="15">
      <c r="A30" s="803"/>
      <c r="B30" s="809" t="s">
        <v>509</v>
      </c>
      <c r="C30" s="823" t="s">
        <v>11</v>
      </c>
      <c r="D30" s="826"/>
      <c r="E30" s="826"/>
      <c r="F30" s="826"/>
      <c r="G30" s="826"/>
      <c r="H30" s="826"/>
      <c r="I30" s="813"/>
      <c r="J30" s="813"/>
      <c r="K30" s="813"/>
      <c r="L30" s="813"/>
      <c r="M30" s="813"/>
      <c r="N30" s="813"/>
      <c r="O30" s="813"/>
      <c r="P30" s="813"/>
      <c r="Q30" s="813"/>
      <c r="R30" s="811"/>
      <c r="S30" s="811"/>
    </row>
    <row r="31" spans="1:21" s="156" customFormat="1" ht="15">
      <c r="A31" s="806"/>
      <c r="B31" s="809" t="s">
        <v>510</v>
      </c>
      <c r="C31" s="823" t="s">
        <v>11</v>
      </c>
      <c r="D31" s="827"/>
      <c r="E31" s="827"/>
      <c r="F31" s="827"/>
      <c r="G31" s="828"/>
      <c r="H31" s="828"/>
      <c r="I31" s="828"/>
      <c r="J31" s="828"/>
      <c r="K31" s="828"/>
      <c r="L31" s="828"/>
      <c r="M31" s="828"/>
      <c r="N31" s="828"/>
      <c r="O31" s="828"/>
      <c r="P31" s="828"/>
      <c r="Q31" s="828"/>
      <c r="R31" s="811"/>
      <c r="S31" s="811"/>
    </row>
    <row r="32" spans="1:21" s="156" customFormat="1" ht="15">
      <c r="A32" s="806"/>
      <c r="B32" s="809" t="s">
        <v>511</v>
      </c>
      <c r="C32" s="823" t="s">
        <v>11</v>
      </c>
      <c r="D32" s="829"/>
      <c r="E32" s="829"/>
      <c r="F32" s="829"/>
      <c r="G32" s="829"/>
      <c r="H32" s="829"/>
      <c r="I32" s="829"/>
      <c r="J32" s="829"/>
      <c r="K32" s="829"/>
      <c r="L32" s="829"/>
      <c r="M32" s="829"/>
      <c r="N32" s="829"/>
      <c r="O32" s="829"/>
      <c r="P32" s="829"/>
      <c r="Q32" s="829"/>
      <c r="R32" s="811"/>
      <c r="S32" s="811"/>
    </row>
    <row r="33" spans="1:21" s="156" customFormat="1" ht="15">
      <c r="A33" s="807"/>
      <c r="B33" s="809" t="s">
        <v>512</v>
      </c>
      <c r="C33" s="823" t="s">
        <v>11</v>
      </c>
      <c r="D33" s="827"/>
      <c r="E33" s="827"/>
      <c r="F33" s="827"/>
      <c r="G33" s="827"/>
      <c r="H33" s="827"/>
      <c r="I33" s="827"/>
      <c r="J33" s="827"/>
      <c r="K33" s="827"/>
      <c r="L33" s="827"/>
      <c r="M33" s="827"/>
      <c r="N33" s="827"/>
      <c r="O33" s="827"/>
      <c r="P33" s="827"/>
      <c r="Q33" s="827"/>
      <c r="R33" s="811"/>
      <c r="S33" s="811"/>
    </row>
    <row r="34" spans="1:21" s="156" customFormat="1" ht="17.25" customHeight="1">
      <c r="A34" s="793" t="s">
        <v>513</v>
      </c>
      <c r="B34" s="794" t="s">
        <v>514</v>
      </c>
      <c r="C34" s="797"/>
      <c r="D34" s="800"/>
      <c r="E34" s="814"/>
      <c r="F34" s="812"/>
      <c r="G34" s="195"/>
      <c r="H34" s="196"/>
      <c r="I34" s="196"/>
      <c r="J34" s="196"/>
      <c r="K34" s="196"/>
      <c r="L34" s="196"/>
      <c r="M34" s="196"/>
      <c r="N34" s="196"/>
      <c r="O34" s="196"/>
      <c r="P34" s="196"/>
      <c r="Q34" s="196"/>
      <c r="R34" s="811"/>
      <c r="S34" s="811"/>
    </row>
    <row r="35" spans="1:21" s="156" customFormat="1" ht="15">
      <c r="A35" s="793"/>
      <c r="B35" s="794" t="s">
        <v>503</v>
      </c>
      <c r="C35" s="797" t="s">
        <v>504</v>
      </c>
      <c r="D35" s="287"/>
      <c r="E35" s="287"/>
      <c r="F35" s="287"/>
      <c r="G35" s="287"/>
      <c r="H35" s="287"/>
      <c r="I35" s="287"/>
      <c r="J35" s="287"/>
      <c r="K35" s="287"/>
      <c r="L35" s="287"/>
      <c r="M35" s="287"/>
      <c r="N35" s="287"/>
      <c r="O35" s="287"/>
      <c r="P35" s="287"/>
      <c r="Q35" s="287"/>
      <c r="R35" s="830"/>
      <c r="S35" s="830"/>
    </row>
    <row r="36" spans="1:21" s="156" customFormat="1" ht="15">
      <c r="A36" s="803"/>
      <c r="B36" s="809" t="s">
        <v>515</v>
      </c>
      <c r="C36" s="797" t="s">
        <v>504</v>
      </c>
      <c r="D36" s="200"/>
      <c r="E36" s="200"/>
      <c r="F36" s="278"/>
      <c r="G36" s="200"/>
      <c r="H36" s="278"/>
      <c r="I36" s="278"/>
      <c r="J36" s="278"/>
      <c r="K36" s="278"/>
      <c r="L36" s="278"/>
      <c r="M36" s="278"/>
      <c r="N36" s="278"/>
      <c r="O36" s="278"/>
      <c r="P36" s="278"/>
      <c r="Q36" s="278"/>
      <c r="R36" s="811"/>
      <c r="S36" s="811"/>
    </row>
    <row r="37" spans="1:21" s="156" customFormat="1" ht="15">
      <c r="A37" s="793"/>
      <c r="B37" s="794" t="s">
        <v>507</v>
      </c>
      <c r="C37" s="797" t="s">
        <v>486</v>
      </c>
      <c r="D37" s="287"/>
      <c r="E37" s="287"/>
      <c r="F37" s="287"/>
      <c r="G37" s="287"/>
      <c r="H37" s="287"/>
      <c r="I37" s="287"/>
      <c r="J37" s="287"/>
      <c r="K37" s="287"/>
      <c r="L37" s="287"/>
      <c r="M37" s="287"/>
      <c r="N37" s="287"/>
      <c r="O37" s="287"/>
      <c r="P37" s="287"/>
      <c r="Q37" s="287"/>
      <c r="R37" s="830"/>
      <c r="S37" s="830"/>
    </row>
    <row r="38" spans="1:21" s="156" customFormat="1" ht="15">
      <c r="A38" s="803"/>
      <c r="B38" s="809" t="s">
        <v>516</v>
      </c>
      <c r="C38" s="797" t="s">
        <v>11</v>
      </c>
      <c r="D38" s="831"/>
      <c r="E38" s="831"/>
      <c r="F38" s="291"/>
      <c r="G38" s="468"/>
      <c r="H38" s="832"/>
      <c r="I38" s="468"/>
      <c r="J38" s="468"/>
      <c r="K38" s="288"/>
      <c r="L38" s="468"/>
      <c r="M38" s="468"/>
      <c r="N38" s="288"/>
      <c r="O38" s="288"/>
      <c r="P38" s="468"/>
      <c r="Q38" s="468"/>
      <c r="R38" s="811"/>
      <c r="S38" s="811"/>
    </row>
    <row r="39" spans="1:21" s="156" customFormat="1" ht="30">
      <c r="A39" s="806"/>
      <c r="B39" s="809" t="s">
        <v>1048</v>
      </c>
      <c r="C39" s="797" t="s">
        <v>11</v>
      </c>
      <c r="D39" s="833"/>
      <c r="E39" s="833"/>
      <c r="F39" s="292"/>
      <c r="G39" s="468"/>
      <c r="H39" s="832"/>
      <c r="I39" s="468"/>
      <c r="J39" s="468"/>
      <c r="K39" s="288"/>
      <c r="L39" s="468"/>
      <c r="M39" s="288"/>
      <c r="N39" s="288"/>
      <c r="O39" s="288"/>
      <c r="P39" s="468"/>
      <c r="Q39" s="468"/>
      <c r="R39" s="811"/>
      <c r="S39" s="811"/>
    </row>
    <row r="40" spans="1:21" s="156" customFormat="1" ht="30">
      <c r="A40" s="806"/>
      <c r="B40" s="809" t="s">
        <v>517</v>
      </c>
      <c r="C40" s="797" t="s">
        <v>11</v>
      </c>
      <c r="D40" s="833"/>
      <c r="E40" s="833"/>
      <c r="F40" s="833"/>
      <c r="G40" s="470"/>
      <c r="H40" s="834"/>
      <c r="I40" s="835"/>
      <c r="J40" s="835"/>
      <c r="K40" s="835"/>
      <c r="L40" s="835"/>
      <c r="M40" s="835"/>
      <c r="N40" s="835"/>
      <c r="O40" s="835"/>
      <c r="P40" s="835"/>
      <c r="Q40" s="835"/>
      <c r="R40" s="811"/>
      <c r="S40" s="811"/>
    </row>
    <row r="41" spans="1:21" s="156" customFormat="1" ht="15">
      <c r="A41" s="806"/>
      <c r="B41" s="809" t="s">
        <v>511</v>
      </c>
      <c r="C41" s="797" t="s">
        <v>11</v>
      </c>
      <c r="D41" s="836"/>
      <c r="E41" s="836"/>
      <c r="F41" s="836"/>
      <c r="G41" s="201"/>
      <c r="H41" s="837"/>
      <c r="I41" s="838"/>
      <c r="J41" s="838"/>
      <c r="K41" s="838"/>
      <c r="L41" s="838"/>
      <c r="M41" s="838"/>
      <c r="N41" s="838"/>
      <c r="O41" s="839"/>
      <c r="P41" s="839"/>
      <c r="Q41" s="839"/>
      <c r="R41" s="811"/>
      <c r="S41" s="811"/>
    </row>
    <row r="42" spans="1:21" s="156" customFormat="1" ht="15">
      <c r="A42" s="807"/>
      <c r="B42" s="809" t="s">
        <v>518</v>
      </c>
      <c r="C42" s="797" t="s">
        <v>11</v>
      </c>
      <c r="D42" s="836"/>
      <c r="E42" s="836"/>
      <c r="F42" s="836"/>
      <c r="G42" s="838"/>
      <c r="H42" s="834"/>
      <c r="I42" s="835"/>
      <c r="J42" s="835"/>
      <c r="K42" s="835"/>
      <c r="L42" s="835"/>
      <c r="M42" s="835"/>
      <c r="N42" s="835"/>
      <c r="O42" s="835"/>
      <c r="P42" s="835"/>
      <c r="Q42" s="835"/>
      <c r="R42" s="811"/>
      <c r="S42" s="811"/>
    </row>
    <row r="43" spans="1:21" s="156" customFormat="1" ht="17.25" customHeight="1">
      <c r="A43" s="793" t="s">
        <v>519</v>
      </c>
      <c r="B43" s="794" t="s">
        <v>520</v>
      </c>
      <c r="C43" s="797"/>
      <c r="D43" s="800"/>
      <c r="E43" s="814"/>
      <c r="F43" s="812"/>
      <c r="G43" s="195"/>
      <c r="H43" s="196"/>
      <c r="I43" s="196"/>
      <c r="J43" s="196"/>
      <c r="K43" s="196"/>
      <c r="L43" s="196"/>
      <c r="M43" s="196"/>
      <c r="N43" s="196"/>
      <c r="O43" s="196"/>
      <c r="P43" s="196"/>
      <c r="Q43" s="196"/>
      <c r="R43" s="811"/>
      <c r="S43" s="811"/>
    </row>
    <row r="44" spans="1:21" s="156" customFormat="1" ht="15">
      <c r="A44" s="793"/>
      <c r="B44" s="794" t="s">
        <v>503</v>
      </c>
      <c r="C44" s="797" t="s">
        <v>504</v>
      </c>
      <c r="D44" s="202"/>
      <c r="E44" s="202"/>
      <c r="F44" s="202"/>
      <c r="G44" s="203"/>
      <c r="H44" s="203"/>
      <c r="I44" s="203"/>
      <c r="J44" s="203"/>
      <c r="K44" s="203"/>
      <c r="L44" s="203"/>
      <c r="M44" s="203"/>
      <c r="N44" s="203"/>
      <c r="O44" s="203"/>
      <c r="P44" s="203"/>
      <c r="Q44" s="203"/>
      <c r="R44" s="817"/>
      <c r="S44" s="817"/>
      <c r="U44" s="840"/>
    </row>
    <row r="45" spans="1:21" s="156" customFormat="1" ht="15">
      <c r="A45" s="803"/>
      <c r="B45" s="809" t="s">
        <v>515</v>
      </c>
      <c r="C45" s="797" t="s">
        <v>504</v>
      </c>
      <c r="D45" s="204"/>
      <c r="E45" s="204"/>
      <c r="F45" s="204"/>
      <c r="G45" s="205"/>
      <c r="H45" s="204"/>
      <c r="I45" s="204"/>
      <c r="J45" s="204"/>
      <c r="K45" s="204"/>
      <c r="L45" s="204"/>
      <c r="M45" s="204"/>
      <c r="N45" s="204"/>
      <c r="O45" s="204"/>
      <c r="P45" s="204"/>
      <c r="Q45" s="204"/>
      <c r="R45" s="818"/>
      <c r="S45" s="818"/>
    </row>
    <row r="46" spans="1:21" s="156" customFormat="1" ht="15">
      <c r="A46" s="793"/>
      <c r="B46" s="794" t="s">
        <v>507</v>
      </c>
      <c r="C46" s="797" t="s">
        <v>486</v>
      </c>
      <c r="D46" s="202"/>
      <c r="E46" s="202"/>
      <c r="F46" s="202"/>
      <c r="G46" s="203"/>
      <c r="H46" s="202"/>
      <c r="I46" s="202"/>
      <c r="J46" s="202"/>
      <c r="K46" s="202"/>
      <c r="L46" s="202"/>
      <c r="M46" s="202"/>
      <c r="N46" s="202"/>
      <c r="O46" s="202"/>
      <c r="P46" s="202"/>
      <c r="Q46" s="202"/>
      <c r="R46" s="817"/>
      <c r="S46" s="817"/>
    </row>
    <row r="47" spans="1:21" s="156" customFormat="1" ht="30">
      <c r="A47" s="803"/>
      <c r="B47" s="809" t="s">
        <v>521</v>
      </c>
      <c r="C47" s="797" t="s">
        <v>11</v>
      </c>
      <c r="D47" s="293"/>
      <c r="E47" s="293"/>
      <c r="F47" s="288"/>
      <c r="G47" s="468"/>
      <c r="H47" s="468"/>
      <c r="I47" s="468"/>
      <c r="J47" s="288"/>
      <c r="K47" s="288"/>
      <c r="L47" s="288"/>
      <c r="M47" s="288"/>
      <c r="N47" s="288"/>
      <c r="O47" s="288"/>
      <c r="P47" s="468"/>
      <c r="Q47" s="469"/>
      <c r="R47" s="811"/>
      <c r="S47" s="811"/>
    </row>
    <row r="48" spans="1:21" s="156" customFormat="1" ht="30">
      <c r="A48" s="806"/>
      <c r="B48" s="809" t="s">
        <v>522</v>
      </c>
      <c r="C48" s="797" t="s">
        <v>11</v>
      </c>
      <c r="D48" s="833"/>
      <c r="E48" s="833"/>
      <c r="F48" s="833"/>
      <c r="G48" s="835"/>
      <c r="H48" s="206"/>
      <c r="I48" s="206"/>
      <c r="J48" s="206"/>
      <c r="K48" s="206"/>
      <c r="L48" s="206"/>
      <c r="M48" s="206"/>
      <c r="N48" s="206"/>
      <c r="O48" s="206"/>
      <c r="P48" s="206"/>
      <c r="Q48" s="206"/>
      <c r="R48" s="811"/>
      <c r="S48" s="811"/>
    </row>
    <row r="49" spans="1:19" s="156" customFormat="1" ht="30">
      <c r="A49" s="806"/>
      <c r="B49" s="809" t="s">
        <v>517</v>
      </c>
      <c r="C49" s="797" t="s">
        <v>11</v>
      </c>
      <c r="D49" s="833"/>
      <c r="E49" s="833"/>
      <c r="F49" s="833"/>
      <c r="G49" s="835"/>
      <c r="H49" s="207"/>
      <c r="I49" s="207"/>
      <c r="J49" s="207"/>
      <c r="K49" s="207"/>
      <c r="L49" s="207"/>
      <c r="M49" s="207"/>
      <c r="N49" s="207"/>
      <c r="O49" s="207"/>
      <c r="P49" s="207"/>
      <c r="Q49" s="207"/>
      <c r="R49" s="811"/>
      <c r="S49" s="811"/>
    </row>
    <row r="50" spans="1:19" s="156" customFormat="1" ht="15">
      <c r="A50" s="806"/>
      <c r="B50" s="809" t="s">
        <v>511</v>
      </c>
      <c r="C50" s="797" t="s">
        <v>11</v>
      </c>
      <c r="D50" s="833"/>
      <c r="E50" s="833"/>
      <c r="F50" s="833"/>
      <c r="G50" s="207"/>
      <c r="H50" s="207"/>
      <c r="I50" s="207"/>
      <c r="J50" s="207"/>
      <c r="K50" s="207"/>
      <c r="L50" s="207"/>
      <c r="M50" s="207"/>
      <c r="N50" s="207"/>
      <c r="O50" s="207"/>
      <c r="P50" s="207"/>
      <c r="Q50" s="207"/>
      <c r="R50" s="811"/>
      <c r="S50" s="811"/>
    </row>
    <row r="51" spans="1:19" s="156" customFormat="1" ht="15">
      <c r="A51" s="807"/>
      <c r="B51" s="809" t="s">
        <v>518</v>
      </c>
      <c r="C51" s="797" t="s">
        <v>11</v>
      </c>
      <c r="D51" s="833"/>
      <c r="E51" s="833"/>
      <c r="F51" s="833"/>
      <c r="G51" s="207"/>
      <c r="H51" s="207"/>
      <c r="I51" s="207"/>
      <c r="J51" s="207"/>
      <c r="K51" s="207"/>
      <c r="L51" s="207"/>
      <c r="M51" s="207"/>
      <c r="N51" s="207"/>
      <c r="O51" s="207"/>
      <c r="P51" s="207"/>
      <c r="Q51" s="207"/>
      <c r="R51" s="811"/>
      <c r="S51" s="811"/>
    </row>
    <row r="52" spans="1:19" s="156" customFormat="1" ht="22.5" customHeight="1">
      <c r="A52" s="793" t="s">
        <v>523</v>
      </c>
      <c r="B52" s="794" t="s">
        <v>524</v>
      </c>
      <c r="C52" s="797"/>
      <c r="D52" s="800"/>
      <c r="E52" s="814"/>
      <c r="F52" s="812"/>
      <c r="G52" s="195"/>
      <c r="H52" s="196"/>
      <c r="I52" s="196"/>
      <c r="J52" s="196"/>
      <c r="K52" s="196"/>
      <c r="L52" s="196"/>
      <c r="M52" s="196"/>
      <c r="N52" s="196"/>
      <c r="O52" s="196"/>
      <c r="P52" s="196"/>
      <c r="Q52" s="196"/>
      <c r="R52" s="811"/>
      <c r="S52" s="811"/>
    </row>
    <row r="53" spans="1:19" s="156" customFormat="1" ht="15">
      <c r="A53" s="841"/>
      <c r="B53" s="794" t="s">
        <v>525</v>
      </c>
      <c r="C53" s="797" t="s">
        <v>504</v>
      </c>
      <c r="D53" s="202"/>
      <c r="E53" s="202"/>
      <c r="F53" s="202"/>
      <c r="G53" s="203"/>
      <c r="H53" s="202"/>
      <c r="I53" s="202"/>
      <c r="J53" s="202"/>
      <c r="K53" s="202"/>
      <c r="L53" s="202"/>
      <c r="M53" s="202"/>
      <c r="N53" s="202"/>
      <c r="O53" s="202"/>
      <c r="P53" s="202"/>
      <c r="Q53" s="202"/>
      <c r="R53" s="817"/>
      <c r="S53" s="817"/>
    </row>
    <row r="54" spans="1:19" s="156" customFormat="1" ht="30">
      <c r="A54" s="803"/>
      <c r="B54" s="842" t="s">
        <v>1049</v>
      </c>
      <c r="C54" s="797"/>
      <c r="D54" s="843"/>
      <c r="E54" s="843"/>
      <c r="F54" s="843"/>
      <c r="G54" s="205"/>
      <c r="H54" s="208"/>
      <c r="I54" s="208"/>
      <c r="J54" s="208"/>
      <c r="K54" s="208"/>
      <c r="L54" s="208"/>
      <c r="M54" s="208"/>
      <c r="N54" s="208"/>
      <c r="O54" s="208"/>
      <c r="P54" s="208"/>
      <c r="Q54" s="208"/>
      <c r="R54" s="818"/>
      <c r="S54" s="818"/>
    </row>
    <row r="55" spans="1:19" s="156" customFormat="1" ht="15">
      <c r="A55" s="807"/>
      <c r="B55" s="842" t="s">
        <v>1050</v>
      </c>
      <c r="C55" s="797" t="s">
        <v>504</v>
      </c>
      <c r="D55" s="204"/>
      <c r="E55" s="204"/>
      <c r="F55" s="204"/>
      <c r="G55" s="205"/>
      <c r="H55" s="204"/>
      <c r="I55" s="204"/>
      <c r="J55" s="204"/>
      <c r="K55" s="204"/>
      <c r="L55" s="204"/>
      <c r="M55" s="204"/>
      <c r="N55" s="204"/>
      <c r="O55" s="204"/>
      <c r="P55" s="204"/>
      <c r="Q55" s="204"/>
      <c r="R55" s="818"/>
      <c r="S55" s="818"/>
    </row>
    <row r="56" spans="1:19" s="157" customFormat="1" ht="15">
      <c r="A56" s="808"/>
      <c r="B56" s="794" t="s">
        <v>526</v>
      </c>
      <c r="C56" s="797" t="s">
        <v>486</v>
      </c>
      <c r="D56" s="844"/>
      <c r="E56" s="844"/>
      <c r="F56" s="845"/>
      <c r="G56" s="203"/>
      <c r="H56" s="846"/>
      <c r="I56" s="846"/>
      <c r="J56" s="846"/>
      <c r="K56" s="846"/>
      <c r="L56" s="846"/>
      <c r="M56" s="846"/>
      <c r="N56" s="846"/>
      <c r="O56" s="846"/>
      <c r="P56" s="846"/>
      <c r="Q56" s="846"/>
      <c r="R56" s="817"/>
      <c r="S56" s="817"/>
    </row>
    <row r="57" spans="1:19" s="156" customFormat="1" ht="30">
      <c r="A57" s="803"/>
      <c r="B57" s="809" t="s">
        <v>527</v>
      </c>
      <c r="C57" s="797" t="s">
        <v>11</v>
      </c>
      <c r="D57" s="801"/>
      <c r="E57" s="801"/>
      <c r="F57" s="833"/>
      <c r="G57" s="470"/>
      <c r="H57" s="207"/>
      <c r="I57" s="207"/>
      <c r="J57" s="207"/>
      <c r="K57" s="207"/>
      <c r="L57" s="207"/>
      <c r="M57" s="207"/>
      <c r="N57" s="207"/>
      <c r="O57" s="207"/>
      <c r="P57" s="207"/>
      <c r="Q57" s="207"/>
      <c r="R57" s="811"/>
      <c r="S57" s="811"/>
    </row>
    <row r="58" spans="1:19" s="156" customFormat="1" ht="30">
      <c r="A58" s="806"/>
      <c r="B58" s="809" t="s">
        <v>528</v>
      </c>
      <c r="C58" s="797" t="s">
        <v>11</v>
      </c>
      <c r="D58" s="801"/>
      <c r="E58" s="801"/>
      <c r="F58" s="833"/>
      <c r="G58" s="468"/>
      <c r="H58" s="207"/>
      <c r="I58" s="207"/>
      <c r="J58" s="207"/>
      <c r="K58" s="207"/>
      <c r="L58" s="207"/>
      <c r="M58" s="207"/>
      <c r="N58" s="207"/>
      <c r="O58" s="207"/>
      <c r="P58" s="207"/>
      <c r="Q58" s="207"/>
      <c r="R58" s="811"/>
      <c r="S58" s="811"/>
    </row>
    <row r="59" spans="1:19" s="156" customFormat="1" ht="30">
      <c r="A59" s="806"/>
      <c r="B59" s="809" t="s">
        <v>517</v>
      </c>
      <c r="C59" s="797" t="s">
        <v>11</v>
      </c>
      <c r="D59" s="833"/>
      <c r="E59" s="833"/>
      <c r="F59" s="833"/>
      <c r="G59" s="470"/>
      <c r="H59" s="207"/>
      <c r="I59" s="207"/>
      <c r="J59" s="207"/>
      <c r="K59" s="207"/>
      <c r="L59" s="207"/>
      <c r="M59" s="207"/>
      <c r="N59" s="207"/>
      <c r="O59" s="207"/>
      <c r="P59" s="207"/>
      <c r="Q59" s="207"/>
      <c r="R59" s="811"/>
      <c r="S59" s="811"/>
    </row>
    <row r="60" spans="1:19" s="156" customFormat="1" ht="15">
      <c r="A60" s="806"/>
      <c r="B60" s="809" t="s">
        <v>511</v>
      </c>
      <c r="C60" s="797" t="s">
        <v>11</v>
      </c>
      <c r="D60" s="833"/>
      <c r="E60" s="833"/>
      <c r="F60" s="833"/>
      <c r="G60" s="468"/>
      <c r="H60" s="207"/>
      <c r="I60" s="207"/>
      <c r="J60" s="207"/>
      <c r="K60" s="207"/>
      <c r="L60" s="207"/>
      <c r="M60" s="207"/>
      <c r="N60" s="207"/>
      <c r="O60" s="207"/>
      <c r="P60" s="207"/>
      <c r="Q60" s="207"/>
      <c r="R60" s="811"/>
      <c r="S60" s="811"/>
    </row>
    <row r="61" spans="1:19" s="156" customFormat="1" ht="15">
      <c r="A61" s="806"/>
      <c r="B61" s="809" t="s">
        <v>512</v>
      </c>
      <c r="C61" s="797" t="s">
        <v>11</v>
      </c>
      <c r="D61" s="833"/>
      <c r="E61" s="833"/>
      <c r="F61" s="833"/>
      <c r="G61" s="468"/>
      <c r="H61" s="207"/>
      <c r="I61" s="207"/>
      <c r="J61" s="207"/>
      <c r="K61" s="207"/>
      <c r="L61" s="207"/>
      <c r="M61" s="207"/>
      <c r="N61" s="207"/>
      <c r="O61" s="207"/>
      <c r="P61" s="207"/>
      <c r="Q61" s="207"/>
      <c r="R61" s="811"/>
      <c r="S61" s="811"/>
    </row>
    <row r="62" spans="1:19" s="156" customFormat="1" ht="15">
      <c r="A62" s="793">
        <v>3</v>
      </c>
      <c r="B62" s="794" t="s">
        <v>529</v>
      </c>
      <c r="C62" s="797" t="s">
        <v>530</v>
      </c>
      <c r="D62" s="847"/>
      <c r="E62" s="847"/>
      <c r="F62" s="847"/>
      <c r="G62" s="847"/>
      <c r="H62" s="847"/>
      <c r="I62" s="847"/>
      <c r="J62" s="847"/>
      <c r="K62" s="847"/>
      <c r="L62" s="847"/>
      <c r="M62" s="847"/>
      <c r="N62" s="847"/>
      <c r="O62" s="847"/>
      <c r="P62" s="847"/>
      <c r="Q62" s="847"/>
      <c r="R62" s="811"/>
      <c r="S62" s="811"/>
    </row>
    <row r="63" spans="1:19" s="156" customFormat="1" ht="15">
      <c r="A63" s="803"/>
      <c r="B63" s="809" t="s">
        <v>531</v>
      </c>
      <c r="C63" s="797" t="s">
        <v>530</v>
      </c>
      <c r="D63" s="843"/>
      <c r="E63" s="843"/>
      <c r="F63" s="843"/>
      <c r="G63" s="205"/>
      <c r="H63" s="848"/>
      <c r="I63" s="848"/>
      <c r="J63" s="848"/>
      <c r="K63" s="848"/>
      <c r="L63" s="848"/>
      <c r="M63" s="848"/>
      <c r="N63" s="848"/>
      <c r="O63" s="848"/>
      <c r="P63" s="848"/>
      <c r="Q63" s="848"/>
      <c r="R63" s="818"/>
      <c r="S63" s="818"/>
    </row>
    <row r="64" spans="1:19" s="156" customFormat="1" ht="15">
      <c r="A64" s="806"/>
      <c r="B64" s="809" t="s">
        <v>532</v>
      </c>
      <c r="C64" s="797" t="s">
        <v>530</v>
      </c>
      <c r="D64" s="278"/>
      <c r="E64" s="278"/>
      <c r="F64" s="278"/>
      <c r="G64" s="200"/>
      <c r="H64" s="278"/>
      <c r="I64" s="278"/>
      <c r="J64" s="278"/>
      <c r="K64" s="278"/>
      <c r="L64" s="278"/>
      <c r="M64" s="278"/>
      <c r="N64" s="278"/>
      <c r="O64" s="278"/>
      <c r="P64" s="278"/>
      <c r="Q64" s="278"/>
      <c r="R64" s="818"/>
      <c r="S64" s="818"/>
    </row>
    <row r="65" spans="1:112" s="156" customFormat="1" ht="15">
      <c r="A65" s="807"/>
      <c r="B65" s="809" t="s">
        <v>533</v>
      </c>
      <c r="C65" s="797" t="s">
        <v>530</v>
      </c>
      <c r="D65" s="278"/>
      <c r="E65" s="278"/>
      <c r="F65" s="278"/>
      <c r="G65" s="200"/>
      <c r="H65" s="278"/>
      <c r="I65" s="278"/>
      <c r="J65" s="278"/>
      <c r="K65" s="278"/>
      <c r="L65" s="278"/>
      <c r="M65" s="278"/>
      <c r="N65" s="278"/>
      <c r="O65" s="278"/>
      <c r="P65" s="278"/>
      <c r="Q65" s="278"/>
      <c r="R65" s="818"/>
      <c r="S65" s="818"/>
    </row>
    <row r="66" spans="1:112" s="156" customFormat="1" ht="17.25" customHeight="1">
      <c r="A66" s="793" t="s">
        <v>42</v>
      </c>
      <c r="B66" s="794" t="s">
        <v>534</v>
      </c>
      <c r="C66" s="797"/>
      <c r="D66" s="800"/>
      <c r="E66" s="814"/>
      <c r="F66" s="812"/>
      <c r="G66" s="195"/>
      <c r="H66" s="196"/>
      <c r="I66" s="196"/>
      <c r="J66" s="196"/>
      <c r="K66" s="196"/>
      <c r="L66" s="196"/>
      <c r="M66" s="196"/>
      <c r="N66" s="196"/>
      <c r="O66" s="196"/>
      <c r="P66" s="196"/>
      <c r="Q66" s="196"/>
      <c r="R66" s="811"/>
      <c r="S66" s="811"/>
    </row>
    <row r="67" spans="1:112" s="157" customFormat="1" ht="16.5" customHeight="1">
      <c r="A67" s="810"/>
      <c r="B67" s="849" t="s">
        <v>535</v>
      </c>
      <c r="C67" s="793" t="s">
        <v>29</v>
      </c>
      <c r="D67" s="471"/>
      <c r="E67" s="471"/>
      <c r="F67" s="471"/>
      <c r="G67" s="471"/>
      <c r="H67" s="850"/>
      <c r="I67" s="850"/>
      <c r="J67" s="850"/>
      <c r="K67" s="850"/>
      <c r="L67" s="850"/>
      <c r="M67" s="850"/>
      <c r="N67" s="850"/>
      <c r="O67" s="850"/>
      <c r="P67" s="850"/>
      <c r="Q67" s="850"/>
      <c r="R67" s="811"/>
      <c r="S67" s="811"/>
    </row>
    <row r="68" spans="1:112" s="156" customFormat="1" ht="30">
      <c r="A68" s="823">
        <v>1</v>
      </c>
      <c r="B68" s="851" t="s">
        <v>536</v>
      </c>
      <c r="C68" s="797" t="s">
        <v>29</v>
      </c>
      <c r="D68" s="469"/>
      <c r="E68" s="469"/>
      <c r="F68" s="852"/>
      <c r="G68" s="200"/>
      <c r="H68" s="468"/>
      <c r="I68" s="468"/>
      <c r="J68" s="468"/>
      <c r="K68" s="468"/>
      <c r="L68" s="468"/>
      <c r="M68" s="468"/>
      <c r="N68" s="468"/>
      <c r="O68" s="468"/>
      <c r="P68" s="468"/>
      <c r="Q68" s="468"/>
      <c r="R68" s="818"/>
      <c r="S68" s="818"/>
    </row>
    <row r="69" spans="1:112" s="156" customFormat="1" ht="30">
      <c r="A69" s="823">
        <v>2</v>
      </c>
      <c r="B69" s="851" t="s">
        <v>537</v>
      </c>
      <c r="C69" s="797" t="s">
        <v>29</v>
      </c>
      <c r="D69" s="469"/>
      <c r="E69" s="469"/>
      <c r="F69" s="852"/>
      <c r="G69" s="200"/>
      <c r="H69" s="468"/>
      <c r="I69" s="468"/>
      <c r="J69" s="468"/>
      <c r="K69" s="468"/>
      <c r="L69" s="468"/>
      <c r="M69" s="468"/>
      <c r="N69" s="468"/>
      <c r="O69" s="468"/>
      <c r="P69" s="468"/>
      <c r="Q69" s="468"/>
      <c r="R69" s="818"/>
      <c r="S69" s="818"/>
    </row>
    <row r="70" spans="1:112" s="156" customFormat="1" ht="30">
      <c r="A70" s="823">
        <v>3</v>
      </c>
      <c r="B70" s="851" t="s">
        <v>538</v>
      </c>
      <c r="C70" s="797" t="s">
        <v>29</v>
      </c>
      <c r="D70" s="469"/>
      <c r="E70" s="469"/>
      <c r="F70" s="852"/>
      <c r="G70" s="200"/>
      <c r="H70" s="468"/>
      <c r="I70" s="468"/>
      <c r="J70" s="468"/>
      <c r="K70" s="468"/>
      <c r="L70" s="468"/>
      <c r="M70" s="468"/>
      <c r="N70" s="468"/>
      <c r="O70" s="468"/>
      <c r="P70" s="468"/>
      <c r="Q70" s="468"/>
      <c r="R70" s="818"/>
      <c r="S70" s="818"/>
    </row>
    <row r="71" spans="1:112" s="156" customFormat="1" ht="30">
      <c r="A71" s="823">
        <v>4</v>
      </c>
      <c r="B71" s="851" t="s">
        <v>539</v>
      </c>
      <c r="C71" s="797" t="s">
        <v>29</v>
      </c>
      <c r="D71" s="469"/>
      <c r="E71" s="469"/>
      <c r="F71" s="852"/>
      <c r="G71" s="200"/>
      <c r="H71" s="468"/>
      <c r="I71" s="468"/>
      <c r="J71" s="468"/>
      <c r="K71" s="468"/>
      <c r="L71" s="468"/>
      <c r="M71" s="468"/>
      <c r="N71" s="468"/>
      <c r="O71" s="468"/>
      <c r="P71" s="468"/>
      <c r="Q71" s="468"/>
      <c r="R71" s="818"/>
      <c r="S71" s="818"/>
    </row>
    <row r="72" spans="1:112" s="156" customFormat="1" ht="30">
      <c r="A72" s="823">
        <v>5</v>
      </c>
      <c r="B72" s="851" t="s">
        <v>540</v>
      </c>
      <c r="C72" s="797" t="s">
        <v>29</v>
      </c>
      <c r="D72" s="469"/>
      <c r="E72" s="469"/>
      <c r="F72" s="852"/>
      <c r="G72" s="200"/>
      <c r="H72" s="468"/>
      <c r="I72" s="468"/>
      <c r="J72" s="468"/>
      <c r="K72" s="468"/>
      <c r="L72" s="468"/>
      <c r="M72" s="468"/>
      <c r="N72" s="468"/>
      <c r="O72" s="468"/>
      <c r="P72" s="468"/>
      <c r="Q72" s="468"/>
      <c r="R72" s="818"/>
      <c r="S72" s="818"/>
    </row>
    <row r="73" spans="1:112" s="156" customFormat="1" ht="30">
      <c r="A73" s="823">
        <v>6</v>
      </c>
      <c r="B73" s="851" t="s">
        <v>541</v>
      </c>
      <c r="C73" s="797" t="s">
        <v>29</v>
      </c>
      <c r="D73" s="469"/>
      <c r="E73" s="469"/>
      <c r="F73" s="852"/>
      <c r="G73" s="200"/>
      <c r="H73" s="468"/>
      <c r="I73" s="468"/>
      <c r="J73" s="468"/>
      <c r="K73" s="468"/>
      <c r="L73" s="468"/>
      <c r="M73" s="468"/>
      <c r="N73" s="468"/>
      <c r="O73" s="468"/>
      <c r="P73" s="468"/>
      <c r="Q73" s="468"/>
      <c r="R73" s="818"/>
      <c r="S73" s="818"/>
    </row>
    <row r="74" spans="1:112" s="156" customFormat="1" ht="30">
      <c r="A74" s="823">
        <v>7</v>
      </c>
      <c r="B74" s="851" t="s">
        <v>542</v>
      </c>
      <c r="C74" s="797" t="s">
        <v>29</v>
      </c>
      <c r="D74" s="469"/>
      <c r="E74" s="469"/>
      <c r="F74" s="852"/>
      <c r="G74" s="200"/>
      <c r="H74" s="468"/>
      <c r="I74" s="468"/>
      <c r="J74" s="468"/>
      <c r="K74" s="468"/>
      <c r="L74" s="468"/>
      <c r="M74" s="468"/>
      <c r="N74" s="468"/>
      <c r="O74" s="468"/>
      <c r="P74" s="468"/>
      <c r="Q74" s="468"/>
      <c r="R74" s="818"/>
      <c r="S74" s="818"/>
      <c r="U74" s="853"/>
    </row>
    <row r="75" spans="1:112" s="156" customFormat="1" ht="30">
      <c r="A75" s="823">
        <v>8</v>
      </c>
      <c r="B75" s="851" t="s">
        <v>543</v>
      </c>
      <c r="C75" s="797" t="s">
        <v>29</v>
      </c>
      <c r="D75" s="469"/>
      <c r="E75" s="469"/>
      <c r="F75" s="852"/>
      <c r="G75" s="200"/>
      <c r="H75" s="468"/>
      <c r="I75" s="468"/>
      <c r="J75" s="468"/>
      <c r="K75" s="468"/>
      <c r="L75" s="468"/>
      <c r="M75" s="468"/>
      <c r="N75" s="468"/>
      <c r="O75" s="468"/>
      <c r="P75" s="468"/>
      <c r="Q75" s="468"/>
      <c r="R75" s="818"/>
      <c r="S75" s="818"/>
    </row>
    <row r="76" spans="1:112" s="156" customFormat="1" ht="30">
      <c r="A76" s="823">
        <v>9</v>
      </c>
      <c r="B76" s="851" t="s">
        <v>544</v>
      </c>
      <c r="C76" s="797" t="s">
        <v>29</v>
      </c>
      <c r="D76" s="469"/>
      <c r="E76" s="469"/>
      <c r="F76" s="852"/>
      <c r="G76" s="200"/>
      <c r="H76" s="468"/>
      <c r="I76" s="468"/>
      <c r="J76" s="468"/>
      <c r="K76" s="468"/>
      <c r="L76" s="468"/>
      <c r="M76" s="468"/>
      <c r="N76" s="468"/>
      <c r="O76" s="468"/>
      <c r="P76" s="468"/>
      <c r="Q76" s="468"/>
      <c r="R76" s="818"/>
      <c r="S76" s="818"/>
    </row>
    <row r="77" spans="1:112" s="156" customFormat="1" ht="18.75" customHeight="1">
      <c r="A77" s="808" t="s">
        <v>44</v>
      </c>
      <c r="B77" s="854" t="s">
        <v>707</v>
      </c>
      <c r="C77" s="797" t="s">
        <v>545</v>
      </c>
      <c r="D77" s="287"/>
      <c r="E77" s="287"/>
      <c r="F77" s="287"/>
      <c r="G77" s="287"/>
      <c r="H77" s="287"/>
      <c r="I77" s="287"/>
      <c r="J77" s="287"/>
      <c r="K77" s="287"/>
      <c r="L77" s="287"/>
      <c r="M77" s="287"/>
      <c r="N77" s="287"/>
      <c r="O77" s="287"/>
      <c r="P77" s="287"/>
      <c r="Q77" s="287"/>
      <c r="R77" s="818"/>
      <c r="S77" s="818"/>
      <c r="U77" s="855"/>
    </row>
    <row r="78" spans="1:112" s="156" customFormat="1" ht="16.5" customHeight="1">
      <c r="A78" s="793">
        <v>1</v>
      </c>
      <c r="B78" s="794" t="s">
        <v>546</v>
      </c>
      <c r="C78" s="793" t="s">
        <v>547</v>
      </c>
      <c r="D78" s="287"/>
      <c r="E78" s="287"/>
      <c r="F78" s="287"/>
      <c r="G78" s="287"/>
      <c r="H78" s="287"/>
      <c r="I78" s="287"/>
      <c r="J78" s="287"/>
      <c r="K78" s="287"/>
      <c r="L78" s="287"/>
      <c r="M78" s="287"/>
      <c r="N78" s="287"/>
      <c r="O78" s="287"/>
      <c r="P78" s="287"/>
      <c r="Q78" s="287"/>
      <c r="R78" s="818"/>
      <c r="S78" s="818"/>
      <c r="U78" s="855"/>
    </row>
    <row r="79" spans="1:112" s="156" customFormat="1" ht="30">
      <c r="A79" s="803"/>
      <c r="B79" s="809" t="s">
        <v>1051</v>
      </c>
      <c r="C79" s="797" t="s">
        <v>547</v>
      </c>
      <c r="D79" s="469"/>
      <c r="E79" s="469"/>
      <c r="F79" s="278"/>
      <c r="G79" s="200"/>
      <c r="H79" s="468"/>
      <c r="I79" s="469"/>
      <c r="J79" s="468"/>
      <c r="K79" s="468"/>
      <c r="L79" s="468"/>
      <c r="M79" s="468"/>
      <c r="N79" s="468"/>
      <c r="O79" s="468"/>
      <c r="P79" s="469"/>
      <c r="Q79" s="468"/>
      <c r="R79" s="818"/>
      <c r="S79" s="818"/>
      <c r="U79" s="855"/>
    </row>
    <row r="80" spans="1:112" s="141" customFormat="1" ht="15">
      <c r="A80" s="856"/>
      <c r="B80" s="842" t="s">
        <v>1052</v>
      </c>
      <c r="C80" s="857" t="s">
        <v>547</v>
      </c>
      <c r="D80" s="469"/>
      <c r="E80" s="469"/>
      <c r="F80" s="858"/>
      <c r="G80" s="200"/>
      <c r="H80" s="468"/>
      <c r="I80" s="468"/>
      <c r="J80" s="468"/>
      <c r="K80" s="468"/>
      <c r="L80" s="288"/>
      <c r="M80" s="468"/>
      <c r="N80" s="468"/>
      <c r="O80" s="468"/>
      <c r="P80" s="468"/>
      <c r="Q80" s="468"/>
      <c r="R80" s="818"/>
      <c r="S80" s="818"/>
      <c r="U80" s="855"/>
      <c r="X80" s="156"/>
      <c r="AK80" s="158"/>
      <c r="AL80" s="159"/>
      <c r="AM80" s="159"/>
      <c r="BY80" s="160"/>
      <c r="BZ80" s="160"/>
      <c r="CA80" s="161"/>
      <c r="CB80" s="161"/>
      <c r="CT80" s="161"/>
      <c r="DH80" s="161"/>
    </row>
    <row r="81" spans="1:112" s="157" customFormat="1" ht="18" customHeight="1">
      <c r="A81" s="793">
        <v>2</v>
      </c>
      <c r="B81" s="794" t="s">
        <v>548</v>
      </c>
      <c r="C81" s="797"/>
      <c r="D81" s="209"/>
      <c r="E81" s="209"/>
      <c r="F81" s="209"/>
      <c r="G81" s="203"/>
      <c r="H81" s="209"/>
      <c r="I81" s="209"/>
      <c r="J81" s="209"/>
      <c r="K81" s="209"/>
      <c r="L81" s="209"/>
      <c r="M81" s="209"/>
      <c r="N81" s="209"/>
      <c r="O81" s="209"/>
      <c r="P81" s="209"/>
      <c r="Q81" s="209"/>
      <c r="R81" s="818"/>
      <c r="S81" s="818"/>
      <c r="U81" s="855"/>
    </row>
    <row r="82" spans="1:112" s="156" customFormat="1" ht="45">
      <c r="A82" s="803"/>
      <c r="B82" s="809" t="s">
        <v>1053</v>
      </c>
      <c r="C82" s="797" t="s">
        <v>547</v>
      </c>
      <c r="D82" s="798"/>
      <c r="E82" s="798"/>
      <c r="F82" s="859"/>
      <c r="G82" s="852"/>
      <c r="H82" s="860"/>
      <c r="I82" s="860"/>
      <c r="J82" s="860"/>
      <c r="K82" s="860"/>
      <c r="L82" s="860"/>
      <c r="M82" s="860"/>
      <c r="N82" s="860"/>
      <c r="O82" s="860"/>
      <c r="P82" s="860"/>
      <c r="Q82" s="860"/>
      <c r="R82" s="818"/>
      <c r="S82" s="818"/>
      <c r="U82" s="855"/>
    </row>
    <row r="83" spans="1:112" s="156" customFormat="1" ht="30">
      <c r="A83" s="861"/>
      <c r="B83" s="809" t="s">
        <v>549</v>
      </c>
      <c r="C83" s="797" t="s">
        <v>547</v>
      </c>
      <c r="D83" s="862"/>
      <c r="E83" s="862"/>
      <c r="F83" s="859"/>
      <c r="G83" s="852"/>
      <c r="H83" s="860"/>
      <c r="I83" s="860"/>
      <c r="J83" s="860"/>
      <c r="K83" s="860"/>
      <c r="L83" s="860"/>
      <c r="M83" s="860"/>
      <c r="N83" s="860"/>
      <c r="O83" s="860"/>
      <c r="P83" s="860"/>
      <c r="Q83" s="860"/>
      <c r="R83" s="818"/>
      <c r="S83" s="818"/>
      <c r="U83" s="855"/>
    </row>
    <row r="84" spans="1:112" s="156" customFormat="1" ht="15">
      <c r="A84" s="807"/>
      <c r="B84" s="809" t="s">
        <v>550</v>
      </c>
      <c r="C84" s="797" t="s">
        <v>547</v>
      </c>
      <c r="D84" s="210"/>
      <c r="E84" s="210"/>
      <c r="F84" s="824"/>
      <c r="G84" s="852"/>
      <c r="H84" s="860"/>
      <c r="I84" s="860"/>
      <c r="J84" s="860"/>
      <c r="K84" s="860"/>
      <c r="L84" s="860"/>
      <c r="M84" s="860"/>
      <c r="N84" s="860"/>
      <c r="O84" s="860"/>
      <c r="P84" s="860"/>
      <c r="Q84" s="860"/>
      <c r="R84" s="818"/>
      <c r="S84" s="818"/>
      <c r="U84" s="855"/>
    </row>
    <row r="85" spans="1:112" s="157" customFormat="1" ht="15.75" customHeight="1">
      <c r="A85" s="793" t="s">
        <v>502</v>
      </c>
      <c r="B85" s="794" t="s">
        <v>551</v>
      </c>
      <c r="C85" s="797" t="s">
        <v>545</v>
      </c>
      <c r="D85" s="287"/>
      <c r="E85" s="287"/>
      <c r="F85" s="287"/>
      <c r="G85" s="287"/>
      <c r="H85" s="287"/>
      <c r="I85" s="287"/>
      <c r="J85" s="287"/>
      <c r="K85" s="287"/>
      <c r="L85" s="287"/>
      <c r="M85" s="287"/>
      <c r="N85" s="287"/>
      <c r="O85" s="287"/>
      <c r="P85" s="287"/>
      <c r="Q85" s="287"/>
      <c r="R85" s="818"/>
      <c r="S85" s="818"/>
      <c r="U85" s="855"/>
    </row>
    <row r="86" spans="1:112" s="156" customFormat="1" ht="30">
      <c r="A86" s="803"/>
      <c r="B86" s="809" t="s">
        <v>1051</v>
      </c>
      <c r="C86" s="797" t="s">
        <v>547</v>
      </c>
      <c r="D86" s="469"/>
      <c r="E86" s="469"/>
      <c r="F86" s="278"/>
      <c r="G86" s="200"/>
      <c r="H86" s="468"/>
      <c r="I86" s="468"/>
      <c r="J86" s="278"/>
      <c r="K86" s="468"/>
      <c r="L86" s="468"/>
      <c r="M86" s="468"/>
      <c r="N86" s="468"/>
      <c r="O86" s="468"/>
      <c r="P86" s="469"/>
      <c r="Q86" s="468"/>
      <c r="R86" s="818"/>
      <c r="S86" s="818"/>
      <c r="U86" s="855"/>
    </row>
    <row r="87" spans="1:112" s="156" customFormat="1" ht="15">
      <c r="A87" s="806"/>
      <c r="B87" s="809" t="s">
        <v>1054</v>
      </c>
      <c r="C87" s="797" t="s">
        <v>547</v>
      </c>
      <c r="D87" s="469"/>
      <c r="E87" s="469"/>
      <c r="F87" s="278"/>
      <c r="G87" s="200"/>
      <c r="H87" s="468"/>
      <c r="I87" s="468"/>
      <c r="J87" s="468"/>
      <c r="K87" s="468"/>
      <c r="L87" s="468"/>
      <c r="M87" s="468"/>
      <c r="N87" s="468"/>
      <c r="O87" s="468"/>
      <c r="P87" s="468"/>
      <c r="Q87" s="468"/>
      <c r="R87" s="818"/>
      <c r="S87" s="818"/>
      <c r="U87" s="855"/>
    </row>
    <row r="88" spans="1:112" s="157" customFormat="1" ht="15.75" customHeight="1">
      <c r="A88" s="793" t="s">
        <v>506</v>
      </c>
      <c r="B88" s="794" t="s">
        <v>552</v>
      </c>
      <c r="C88" s="797" t="s">
        <v>547</v>
      </c>
      <c r="D88" s="287"/>
      <c r="E88" s="287"/>
      <c r="F88" s="287"/>
      <c r="G88" s="287"/>
      <c r="H88" s="287"/>
      <c r="I88" s="287"/>
      <c r="J88" s="287"/>
      <c r="K88" s="287"/>
      <c r="L88" s="287"/>
      <c r="M88" s="287"/>
      <c r="N88" s="287"/>
      <c r="O88" s="287"/>
      <c r="P88" s="287"/>
      <c r="Q88" s="287"/>
      <c r="R88" s="818"/>
      <c r="S88" s="818"/>
      <c r="U88" s="855"/>
    </row>
    <row r="89" spans="1:112" s="156" customFormat="1" ht="30">
      <c r="A89" s="803"/>
      <c r="B89" s="809" t="s">
        <v>1055</v>
      </c>
      <c r="C89" s="797" t="s">
        <v>547</v>
      </c>
      <c r="D89" s="469"/>
      <c r="E89" s="469"/>
      <c r="F89" s="278"/>
      <c r="G89" s="200"/>
      <c r="H89" s="468"/>
      <c r="I89" s="468"/>
      <c r="J89" s="468"/>
      <c r="K89" s="468"/>
      <c r="L89" s="468"/>
      <c r="M89" s="469"/>
      <c r="N89" s="278"/>
      <c r="O89" s="468"/>
      <c r="P89" s="469"/>
      <c r="Q89" s="468"/>
      <c r="R89" s="818"/>
      <c r="S89" s="818"/>
      <c r="U89" s="855"/>
    </row>
    <row r="90" spans="1:112" s="156" customFormat="1" ht="15">
      <c r="A90" s="856"/>
      <c r="B90" s="809" t="s">
        <v>1056</v>
      </c>
      <c r="C90" s="797" t="s">
        <v>547</v>
      </c>
      <c r="D90" s="469"/>
      <c r="E90" s="469"/>
      <c r="F90" s="278"/>
      <c r="G90" s="200"/>
      <c r="H90" s="288"/>
      <c r="I90" s="468"/>
      <c r="J90" s="468"/>
      <c r="K90" s="288"/>
      <c r="L90" s="468"/>
      <c r="M90" s="468"/>
      <c r="N90" s="468"/>
      <c r="O90" s="288"/>
      <c r="P90" s="468"/>
      <c r="Q90" s="468"/>
      <c r="R90" s="818"/>
      <c r="S90" s="818"/>
      <c r="U90" s="855"/>
    </row>
    <row r="91" spans="1:112" s="156" customFormat="1" ht="15">
      <c r="A91" s="856"/>
      <c r="B91" s="842" t="s">
        <v>1057</v>
      </c>
      <c r="C91" s="797"/>
      <c r="D91" s="278"/>
      <c r="E91" s="278"/>
      <c r="F91" s="294"/>
      <c r="G91" s="200"/>
      <c r="H91" s="288"/>
      <c r="I91" s="288"/>
      <c r="J91" s="288"/>
      <c r="K91" s="288"/>
      <c r="L91" s="288"/>
      <c r="M91" s="288"/>
      <c r="N91" s="288"/>
      <c r="O91" s="288"/>
      <c r="P91" s="288"/>
      <c r="Q91" s="288"/>
      <c r="R91" s="818"/>
      <c r="S91" s="818"/>
      <c r="U91" s="855"/>
    </row>
    <row r="92" spans="1:112" s="156" customFormat="1" ht="15">
      <c r="A92" s="793" t="s">
        <v>508</v>
      </c>
      <c r="B92" s="794" t="s">
        <v>553</v>
      </c>
      <c r="C92" s="797" t="s">
        <v>547</v>
      </c>
      <c r="D92" s="287"/>
      <c r="E92" s="287"/>
      <c r="F92" s="287"/>
      <c r="G92" s="287"/>
      <c r="H92" s="287"/>
      <c r="I92" s="287"/>
      <c r="J92" s="287"/>
      <c r="K92" s="287"/>
      <c r="L92" s="287"/>
      <c r="M92" s="287"/>
      <c r="N92" s="287"/>
      <c r="O92" s="287"/>
      <c r="P92" s="287"/>
      <c r="Q92" s="287"/>
      <c r="R92" s="818"/>
      <c r="S92" s="818"/>
      <c r="U92" s="855"/>
    </row>
    <row r="93" spans="1:112" s="156" customFormat="1" ht="30">
      <c r="A93" s="797"/>
      <c r="B93" s="809" t="s">
        <v>1055</v>
      </c>
      <c r="C93" s="797" t="s">
        <v>547</v>
      </c>
      <c r="D93" s="469"/>
      <c r="E93" s="469"/>
      <c r="F93" s="798"/>
      <c r="G93" s="200"/>
      <c r="H93" s="468"/>
      <c r="I93" s="468"/>
      <c r="J93" s="468"/>
      <c r="K93" s="468"/>
      <c r="L93" s="468"/>
      <c r="M93" s="468"/>
      <c r="N93" s="468"/>
      <c r="O93" s="468"/>
      <c r="P93" s="468"/>
      <c r="Q93" s="468"/>
      <c r="R93" s="818"/>
      <c r="S93" s="818"/>
      <c r="U93" s="855"/>
    </row>
    <row r="94" spans="1:112" s="157" customFormat="1" ht="14.25">
      <c r="A94" s="793">
        <v>3</v>
      </c>
      <c r="B94" s="794" t="s">
        <v>691</v>
      </c>
      <c r="C94" s="793" t="s">
        <v>554</v>
      </c>
      <c r="D94" s="287"/>
      <c r="E94" s="287"/>
      <c r="F94" s="287"/>
      <c r="G94" s="287"/>
      <c r="H94" s="287"/>
      <c r="I94" s="287"/>
      <c r="J94" s="287"/>
      <c r="K94" s="287"/>
      <c r="L94" s="287"/>
      <c r="M94" s="287"/>
      <c r="N94" s="287"/>
      <c r="O94" s="287"/>
      <c r="P94" s="287"/>
      <c r="Q94" s="287"/>
      <c r="R94" s="818"/>
      <c r="S94" s="818"/>
      <c r="U94" s="863"/>
    </row>
    <row r="95" spans="1:112" s="157" customFormat="1" ht="18" customHeight="1">
      <c r="A95" s="793">
        <v>4</v>
      </c>
      <c r="B95" s="794" t="s">
        <v>692</v>
      </c>
      <c r="C95" s="793" t="s">
        <v>547</v>
      </c>
      <c r="D95" s="287"/>
      <c r="E95" s="287"/>
      <c r="F95" s="287"/>
      <c r="G95" s="287"/>
      <c r="H95" s="287"/>
      <c r="I95" s="287"/>
      <c r="J95" s="287"/>
      <c r="K95" s="287"/>
      <c r="L95" s="287"/>
      <c r="M95" s="287"/>
      <c r="N95" s="287"/>
      <c r="O95" s="287"/>
      <c r="P95" s="287"/>
      <c r="Q95" s="287"/>
      <c r="R95" s="818"/>
      <c r="S95" s="818"/>
      <c r="U95" s="863"/>
    </row>
    <row r="96" spans="1:112" s="162" customFormat="1" ht="14.25">
      <c r="A96" s="793">
        <v>5</v>
      </c>
      <c r="B96" s="794" t="s">
        <v>889</v>
      </c>
      <c r="C96" s="793" t="s">
        <v>547</v>
      </c>
      <c r="D96" s="287"/>
      <c r="E96" s="287"/>
      <c r="F96" s="287"/>
      <c r="G96" s="287"/>
      <c r="H96" s="287"/>
      <c r="I96" s="287"/>
      <c r="J96" s="287"/>
      <c r="K96" s="287"/>
      <c r="L96" s="287"/>
      <c r="M96" s="287"/>
      <c r="N96" s="287"/>
      <c r="O96" s="287"/>
      <c r="P96" s="287"/>
      <c r="Q96" s="287"/>
      <c r="R96" s="818"/>
      <c r="S96" s="818"/>
      <c r="U96" s="863"/>
      <c r="AK96" s="163"/>
      <c r="AL96" s="164"/>
      <c r="AM96" s="164"/>
      <c r="BY96" s="165" t="e">
        <f>F96/D96-1</f>
        <v>#DIV/0!</v>
      </c>
      <c r="BZ96" s="165"/>
      <c r="CA96" s="166">
        <f>F96-D96</f>
        <v>0</v>
      </c>
      <c r="CB96" s="166"/>
      <c r="CT96" s="166"/>
      <c r="DH96" s="166"/>
    </row>
    <row r="97" spans="1:21" s="157" customFormat="1" ht="14.25">
      <c r="A97" s="864">
        <v>6</v>
      </c>
      <c r="B97" s="865" t="s">
        <v>693</v>
      </c>
      <c r="C97" s="864" t="s">
        <v>547</v>
      </c>
      <c r="D97" s="287"/>
      <c r="E97" s="287"/>
      <c r="F97" s="287"/>
      <c r="G97" s="287"/>
      <c r="H97" s="287"/>
      <c r="I97" s="287"/>
      <c r="J97" s="287"/>
      <c r="K97" s="287"/>
      <c r="L97" s="287"/>
      <c r="M97" s="287"/>
      <c r="N97" s="287"/>
      <c r="O97" s="287"/>
      <c r="P97" s="287"/>
      <c r="Q97" s="287"/>
      <c r="R97" s="818"/>
      <c r="S97" s="818"/>
      <c r="U97" s="863"/>
    </row>
    <row r="98" spans="1:21" s="157" customFormat="1" ht="42.75">
      <c r="A98" s="866" t="s">
        <v>573</v>
      </c>
      <c r="B98" s="794" t="s">
        <v>694</v>
      </c>
      <c r="C98" s="865"/>
      <c r="D98" s="287"/>
      <c r="E98" s="287"/>
      <c r="F98" s="287"/>
      <c r="G98" s="287"/>
      <c r="H98" s="287"/>
      <c r="I98" s="287"/>
      <c r="J98" s="287"/>
      <c r="K98" s="287"/>
      <c r="L98" s="287"/>
      <c r="M98" s="287"/>
      <c r="N98" s="287"/>
      <c r="O98" s="287"/>
      <c r="P98" s="287"/>
      <c r="Q98" s="287"/>
      <c r="R98" s="818"/>
      <c r="S98" s="818"/>
      <c r="U98" s="863"/>
    </row>
    <row r="99" spans="1:21" s="156" customFormat="1" ht="42.75">
      <c r="A99" s="866" t="s">
        <v>48</v>
      </c>
      <c r="B99" s="867" t="s">
        <v>708</v>
      </c>
      <c r="C99" s="868"/>
      <c r="D99" s="869"/>
      <c r="E99" s="869"/>
      <c r="F99" s="870"/>
      <c r="G99" s="871"/>
      <c r="H99" s="870"/>
      <c r="I99" s="846"/>
      <c r="J99" s="846"/>
      <c r="K99" s="846"/>
      <c r="L99" s="846"/>
      <c r="M99" s="846"/>
      <c r="N99" s="846"/>
      <c r="O99" s="846"/>
      <c r="P99" s="846"/>
      <c r="Q99" s="846"/>
      <c r="R99" s="818"/>
      <c r="S99" s="818"/>
      <c r="U99" s="855"/>
    </row>
    <row r="100" spans="1:21" s="156" customFormat="1" ht="60">
      <c r="A100" s="807">
        <v>1</v>
      </c>
      <c r="B100" s="804" t="s">
        <v>699</v>
      </c>
      <c r="C100" s="797" t="s">
        <v>60</v>
      </c>
      <c r="D100" s="278"/>
      <c r="E100" s="278"/>
      <c r="F100" s="278"/>
      <c r="G100" s="200"/>
      <c r="H100" s="278"/>
      <c r="I100" s="278"/>
      <c r="J100" s="278"/>
      <c r="K100" s="278"/>
      <c r="L100" s="278"/>
      <c r="M100" s="278"/>
      <c r="N100" s="278"/>
      <c r="O100" s="278"/>
      <c r="P100" s="278"/>
      <c r="Q100" s="278"/>
      <c r="R100" s="818"/>
      <c r="S100" s="818"/>
    </row>
    <row r="101" spans="1:21" s="156" customFormat="1" ht="30">
      <c r="A101" s="807">
        <v>2</v>
      </c>
      <c r="B101" s="804" t="s">
        <v>700</v>
      </c>
      <c r="C101" s="797" t="s">
        <v>60</v>
      </c>
      <c r="D101" s="469"/>
      <c r="E101" s="469"/>
      <c r="F101" s="278"/>
      <c r="G101" s="200"/>
      <c r="H101" s="468"/>
      <c r="I101" s="468"/>
      <c r="J101" s="468"/>
      <c r="K101" s="468"/>
      <c r="L101" s="468"/>
      <c r="M101" s="468"/>
      <c r="N101" s="468"/>
      <c r="O101" s="468"/>
      <c r="P101" s="468"/>
      <c r="Q101" s="468"/>
      <c r="R101" s="818"/>
      <c r="S101" s="818"/>
    </row>
    <row r="102" spans="1:21" s="156" customFormat="1" ht="30">
      <c r="A102" s="807">
        <v>3</v>
      </c>
      <c r="B102" s="804" t="s">
        <v>701</v>
      </c>
      <c r="C102" s="797" t="s">
        <v>702</v>
      </c>
      <c r="D102" s="469"/>
      <c r="E102" s="469"/>
      <c r="F102" s="278"/>
      <c r="G102" s="200"/>
      <c r="H102" s="278"/>
      <c r="I102" s="278"/>
      <c r="J102" s="278"/>
      <c r="K102" s="469"/>
      <c r="L102" s="278"/>
      <c r="M102" s="278"/>
      <c r="N102" s="278"/>
      <c r="O102" s="278"/>
      <c r="P102" s="278"/>
      <c r="Q102" s="278"/>
      <c r="R102" s="818"/>
      <c r="S102" s="818"/>
      <c r="U102" s="855"/>
    </row>
    <row r="103" spans="1:21" s="156" customFormat="1" ht="30">
      <c r="A103" s="807">
        <v>4</v>
      </c>
      <c r="B103" s="804" t="s">
        <v>703</v>
      </c>
      <c r="C103" s="797" t="s">
        <v>702</v>
      </c>
      <c r="D103" s="469"/>
      <c r="E103" s="469"/>
      <c r="F103" s="278"/>
      <c r="G103" s="200"/>
      <c r="H103" s="468"/>
      <c r="I103" s="468"/>
      <c r="J103" s="468"/>
      <c r="K103" s="468"/>
      <c r="L103" s="468"/>
      <c r="M103" s="468"/>
      <c r="N103" s="468"/>
      <c r="O103" s="468"/>
      <c r="P103" s="468"/>
      <c r="Q103" s="468"/>
      <c r="R103" s="818"/>
      <c r="S103" s="818"/>
    </row>
    <row r="104" spans="1:21" s="156" customFormat="1" ht="45">
      <c r="A104" s="807">
        <v>5</v>
      </c>
      <c r="B104" s="804" t="s">
        <v>704</v>
      </c>
      <c r="C104" s="797" t="s">
        <v>702</v>
      </c>
      <c r="D104" s="278"/>
      <c r="E104" s="278"/>
      <c r="F104" s="278"/>
      <c r="G104" s="200"/>
      <c r="H104" s="278"/>
      <c r="I104" s="278"/>
      <c r="J104" s="278"/>
      <c r="K104" s="278"/>
      <c r="L104" s="468"/>
      <c r="M104" s="468"/>
      <c r="N104" s="468"/>
      <c r="O104" s="468"/>
      <c r="P104" s="468"/>
      <c r="Q104" s="468"/>
      <c r="R104" s="818"/>
      <c r="S104" s="818"/>
    </row>
    <row r="105" spans="1:21" s="156" customFormat="1" ht="45">
      <c r="A105" s="807">
        <v>6</v>
      </c>
      <c r="B105" s="804" t="s">
        <v>705</v>
      </c>
      <c r="C105" s="797" t="s">
        <v>702</v>
      </c>
      <c r="D105" s="469"/>
      <c r="E105" s="469"/>
      <c r="F105" s="278"/>
      <c r="G105" s="200"/>
      <c r="H105" s="468"/>
      <c r="I105" s="468"/>
      <c r="J105" s="468"/>
      <c r="K105" s="468"/>
      <c r="L105" s="468"/>
      <c r="M105" s="468"/>
      <c r="N105" s="468"/>
      <c r="O105" s="468"/>
      <c r="P105" s="468"/>
      <c r="Q105" s="468"/>
      <c r="R105" s="818"/>
      <c r="S105" s="818"/>
    </row>
    <row r="106" spans="1:21" s="157" customFormat="1" ht="42.75">
      <c r="A106" s="808" t="s">
        <v>55</v>
      </c>
      <c r="B106" s="872" t="s">
        <v>746</v>
      </c>
      <c r="C106" s="793"/>
      <c r="D106" s="843"/>
      <c r="E106" s="843"/>
      <c r="F106" s="873"/>
      <c r="G106" s="873"/>
      <c r="H106" s="873"/>
      <c r="I106" s="873"/>
      <c r="J106" s="873"/>
      <c r="K106" s="873"/>
      <c r="L106" s="873"/>
      <c r="M106" s="873"/>
      <c r="N106" s="873"/>
      <c r="O106" s="873"/>
      <c r="P106" s="873"/>
      <c r="Q106" s="873"/>
      <c r="R106" s="874"/>
      <c r="S106" s="874"/>
    </row>
    <row r="107" spans="1:21" s="156" customFormat="1" ht="30">
      <c r="A107" s="807">
        <v>1</v>
      </c>
      <c r="B107" s="804" t="s">
        <v>747</v>
      </c>
      <c r="C107" s="797" t="s">
        <v>11</v>
      </c>
      <c r="D107" s="469"/>
      <c r="E107" s="469"/>
      <c r="F107" s="288"/>
      <c r="G107" s="468"/>
      <c r="H107" s="468"/>
      <c r="I107" s="468"/>
      <c r="J107" s="468"/>
      <c r="K107" s="288"/>
      <c r="L107" s="288"/>
      <c r="M107" s="288"/>
      <c r="N107" s="288"/>
      <c r="O107" s="288"/>
      <c r="P107" s="468"/>
      <c r="Q107" s="468"/>
      <c r="R107" s="811"/>
      <c r="S107" s="811"/>
    </row>
    <row r="108" spans="1:21" s="156" customFormat="1" ht="30">
      <c r="A108" s="807">
        <v>2</v>
      </c>
      <c r="B108" s="804" t="s">
        <v>748</v>
      </c>
      <c r="C108" s="797" t="s">
        <v>11</v>
      </c>
      <c r="D108" s="469"/>
      <c r="E108" s="469"/>
      <c r="F108" s="288"/>
      <c r="G108" s="468"/>
      <c r="H108" s="468"/>
      <c r="I108" s="468"/>
      <c r="J108" s="468"/>
      <c r="K108" s="288"/>
      <c r="L108" s="288"/>
      <c r="M108" s="288"/>
      <c r="N108" s="288"/>
      <c r="O108" s="288"/>
      <c r="P108" s="468"/>
      <c r="Q108" s="468"/>
      <c r="R108" s="811"/>
      <c r="S108" s="811"/>
    </row>
    <row r="109" spans="1:21" s="156" customFormat="1" ht="33" customHeight="1">
      <c r="A109" s="807">
        <v>3</v>
      </c>
      <c r="B109" s="804" t="s">
        <v>749</v>
      </c>
      <c r="C109" s="797" t="s">
        <v>11</v>
      </c>
      <c r="D109" s="469"/>
      <c r="E109" s="469"/>
      <c r="F109" s="288"/>
      <c r="G109" s="468"/>
      <c r="H109" s="468"/>
      <c r="I109" s="468"/>
      <c r="J109" s="288"/>
      <c r="K109" s="288"/>
      <c r="L109" s="288"/>
      <c r="M109" s="288"/>
      <c r="N109" s="288"/>
      <c r="O109" s="288"/>
      <c r="P109" s="468"/>
      <c r="Q109" s="468"/>
      <c r="R109" s="811"/>
      <c r="S109" s="811"/>
    </row>
    <row r="110" spans="1:21" s="156" customFormat="1" ht="45">
      <c r="A110" s="807">
        <v>4</v>
      </c>
      <c r="B110" s="804" t="s">
        <v>750</v>
      </c>
      <c r="C110" s="797" t="s">
        <v>11</v>
      </c>
      <c r="D110" s="469"/>
      <c r="E110" s="469"/>
      <c r="F110" s="288"/>
      <c r="G110" s="468"/>
      <c r="H110" s="468"/>
      <c r="I110" s="468"/>
      <c r="J110" s="288"/>
      <c r="K110" s="288"/>
      <c r="L110" s="288"/>
      <c r="M110" s="288"/>
      <c r="N110" s="288"/>
      <c r="O110" s="288"/>
      <c r="P110" s="468"/>
      <c r="Q110" s="468"/>
      <c r="R110" s="811"/>
      <c r="S110" s="811"/>
    </row>
    <row r="111" spans="1:21" s="156" customFormat="1" ht="45">
      <c r="A111" s="807">
        <v>5</v>
      </c>
      <c r="B111" s="804" t="s">
        <v>751</v>
      </c>
      <c r="C111" s="797" t="s">
        <v>11</v>
      </c>
      <c r="D111" s="469"/>
      <c r="E111" s="469"/>
      <c r="F111" s="288"/>
      <c r="G111" s="468"/>
      <c r="H111" s="468"/>
      <c r="I111" s="468"/>
      <c r="J111" s="288"/>
      <c r="K111" s="288"/>
      <c r="L111" s="288"/>
      <c r="M111" s="288"/>
      <c r="N111" s="288"/>
      <c r="O111" s="288"/>
      <c r="P111" s="468"/>
      <c r="Q111" s="468"/>
      <c r="R111" s="811"/>
      <c r="S111" s="811"/>
    </row>
    <row r="112" spans="1:21" s="140" customFormat="1" ht="27" customHeight="1">
      <c r="A112" s="148"/>
      <c r="B112" s="149"/>
      <c r="D112" s="150"/>
      <c r="E112" s="150"/>
      <c r="F112" s="150"/>
      <c r="G112" s="150"/>
      <c r="H112" s="150"/>
      <c r="I112" s="151"/>
      <c r="J112" s="151"/>
      <c r="K112" s="151"/>
      <c r="L112" s="151"/>
      <c r="M112" s="151"/>
      <c r="N112" s="151"/>
      <c r="O112" s="151"/>
      <c r="P112" s="151"/>
      <c r="Q112" s="151"/>
      <c r="R112" s="152"/>
      <c r="S112" s="153"/>
      <c r="U112" s="147"/>
    </row>
    <row r="113" spans="1:21" s="140" customFormat="1" ht="27" customHeight="1">
      <c r="A113" s="148"/>
      <c r="B113" s="149"/>
      <c r="D113" s="150"/>
      <c r="E113" s="150"/>
      <c r="F113" s="150"/>
      <c r="G113" s="150"/>
      <c r="H113" s="150"/>
      <c r="I113" s="151"/>
      <c r="J113" s="151"/>
      <c r="K113" s="151"/>
      <c r="L113" s="151"/>
      <c r="M113" s="151"/>
      <c r="N113" s="151"/>
      <c r="O113" s="151"/>
      <c r="P113" s="151"/>
      <c r="Q113" s="151"/>
      <c r="R113" s="152"/>
      <c r="S113" s="153"/>
      <c r="U113" s="147"/>
    </row>
    <row r="114" spans="1:21" s="140" customFormat="1" ht="27" customHeight="1">
      <c r="A114" s="148"/>
      <c r="B114" s="149"/>
      <c r="D114" s="150"/>
      <c r="E114" s="150"/>
      <c r="F114" s="150"/>
      <c r="G114" s="150"/>
      <c r="H114" s="150"/>
      <c r="I114" s="151"/>
      <c r="J114" s="151"/>
      <c r="K114" s="151"/>
      <c r="L114" s="151"/>
      <c r="M114" s="151"/>
      <c r="N114" s="151"/>
      <c r="O114" s="151"/>
      <c r="P114" s="151"/>
      <c r="Q114" s="151"/>
      <c r="R114" s="152"/>
      <c r="S114" s="153"/>
      <c r="U114" s="147"/>
    </row>
    <row r="115" spans="1:21">
      <c r="A115" s="139"/>
      <c r="D115" s="154"/>
      <c r="E115" s="154"/>
      <c r="G115" s="171"/>
      <c r="H115" s="143"/>
      <c r="I115" s="143"/>
      <c r="J115" s="143"/>
      <c r="K115" s="143"/>
      <c r="L115" s="143"/>
      <c r="M115" s="143"/>
      <c r="N115" s="143"/>
      <c r="O115" s="143"/>
      <c r="P115" s="143"/>
      <c r="Q115" s="143"/>
    </row>
    <row r="116" spans="1:21">
      <c r="A116" s="139"/>
      <c r="G116" s="172"/>
      <c r="H116" s="144"/>
      <c r="I116" s="145"/>
      <c r="J116" s="145"/>
      <c r="K116" s="145"/>
      <c r="L116" s="145"/>
      <c r="M116" s="145"/>
      <c r="N116" s="145"/>
      <c r="O116" s="145"/>
      <c r="P116" s="145"/>
      <c r="Q116" s="145"/>
    </row>
    <row r="117" spans="1:21">
      <c r="A117" s="139"/>
    </row>
  </sheetData>
  <mergeCells count="11">
    <mergeCell ref="T6:T7"/>
    <mergeCell ref="A2:S2"/>
    <mergeCell ref="A3:S3"/>
    <mergeCell ref="A5:A6"/>
    <mergeCell ref="B5:B6"/>
    <mergeCell ref="C5:C6"/>
    <mergeCell ref="D5:D6"/>
    <mergeCell ref="E5:F5"/>
    <mergeCell ref="G5:G6"/>
    <mergeCell ref="H5:Q5"/>
    <mergeCell ref="R5:S5"/>
  </mergeCells>
  <pageMargins left="0.43307086614173229" right="0" top="0.55118110236220474" bottom="0.68" header="0.31496062992125984" footer="0.45"/>
  <pageSetup paperSize="9" scale="84" orientation="landscape" r:id="rId1"/>
  <headerFooter>
    <oddFooter>&amp;R&amp;P/&amp;N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W136"/>
  <sheetViews>
    <sheetView view="pageBreakPreview" zoomScale="90" zoomScaleSheetLayoutView="90" workbookViewId="0">
      <pane xSplit="2" ySplit="6" topLeftCell="C126" activePane="bottomRight" state="frozen"/>
      <selection activeCell="H15" sqref="H15"/>
      <selection pane="topRight" activeCell="H15" sqref="H15"/>
      <selection pane="bottomLeft" activeCell="H15" sqref="H15"/>
      <selection pane="bottomRight" activeCell="AC6" sqref="AC6"/>
    </sheetView>
  </sheetViews>
  <sheetFormatPr defaultColWidth="9" defaultRowHeight="15"/>
  <cols>
    <col min="1" max="1" width="4.5" style="155" customWidth="1"/>
    <col min="2" max="2" width="32.125" style="155" customWidth="1"/>
    <col min="3" max="3" width="8.125" style="155" customWidth="1"/>
    <col min="4" max="7" width="7.875" style="155" customWidth="1"/>
    <col min="8" max="8" width="7.625" style="155" customWidth="1"/>
    <col min="9" max="17" width="7.125" style="155" customWidth="1"/>
    <col min="18" max="19" width="6.125" style="155" customWidth="1"/>
    <col min="20" max="20" width="0.125" style="155" customWidth="1"/>
    <col min="21" max="21" width="9" style="155" hidden="1" customWidth="1"/>
    <col min="22" max="16384" width="9" style="155"/>
  </cols>
  <sheetData>
    <row r="1" spans="1:22">
      <c r="A1" s="138" t="s">
        <v>1159</v>
      </c>
    </row>
    <row r="2" spans="1:22" s="156" customFormat="1" ht="16.5">
      <c r="A2" s="1737" t="s">
        <v>1160</v>
      </c>
      <c r="B2" s="1737"/>
      <c r="C2" s="1737"/>
      <c r="D2" s="1737"/>
      <c r="E2" s="1737"/>
      <c r="F2" s="1737"/>
      <c r="G2" s="1737"/>
      <c r="H2" s="1737"/>
      <c r="I2" s="1737"/>
      <c r="J2" s="1737"/>
      <c r="K2" s="1737"/>
      <c r="L2" s="1737"/>
      <c r="M2" s="1737"/>
      <c r="N2" s="1737"/>
      <c r="O2" s="1737"/>
      <c r="P2" s="1737"/>
      <c r="Q2" s="1737"/>
      <c r="R2" s="1737"/>
      <c r="S2" s="1737"/>
    </row>
    <row r="3" spans="1:22" s="156" customFormat="1" ht="15.75">
      <c r="A3" s="1746" t="str">
        <f>'2. CTTH'!A2:J2</f>
        <v>(Kèm theo Báo cáo số:           /BC-UBND ngày            tháng         năm 2023 của UBND huyện Mường Chà)</v>
      </c>
      <c r="B3" s="1746"/>
      <c r="C3" s="1746"/>
      <c r="D3" s="1746"/>
      <c r="E3" s="1746"/>
      <c r="F3" s="1746"/>
      <c r="G3" s="1746"/>
      <c r="H3" s="1746"/>
      <c r="I3" s="1746"/>
      <c r="J3" s="1746"/>
      <c r="K3" s="1746"/>
      <c r="L3" s="1746"/>
      <c r="M3" s="1746"/>
      <c r="N3" s="1746"/>
      <c r="O3" s="1746"/>
      <c r="P3" s="1746"/>
      <c r="Q3" s="1746"/>
      <c r="R3" s="1746"/>
      <c r="S3" s="1746"/>
    </row>
    <row r="5" spans="1:22" ht="27.75" customHeight="1">
      <c r="A5" s="1747" t="s">
        <v>416</v>
      </c>
      <c r="B5" s="1747" t="s">
        <v>760</v>
      </c>
      <c r="C5" s="1747" t="s">
        <v>761</v>
      </c>
      <c r="D5" s="1749" t="s">
        <v>1133</v>
      </c>
      <c r="E5" s="1741" t="s">
        <v>918</v>
      </c>
      <c r="F5" s="1742"/>
      <c r="G5" s="1749" t="s">
        <v>1136</v>
      </c>
      <c r="H5" s="1751" t="s">
        <v>762</v>
      </c>
      <c r="I5" s="1752"/>
      <c r="J5" s="1752"/>
      <c r="K5" s="1752"/>
      <c r="L5" s="1752"/>
      <c r="M5" s="1752"/>
      <c r="N5" s="1752"/>
      <c r="O5" s="1752"/>
      <c r="P5" s="1752"/>
      <c r="Q5" s="1753"/>
      <c r="R5" s="1743" t="s">
        <v>336</v>
      </c>
      <c r="S5" s="1743"/>
    </row>
    <row r="6" spans="1:22" ht="59.25" customHeight="1">
      <c r="A6" s="1748"/>
      <c r="B6" s="1748"/>
      <c r="C6" s="1748"/>
      <c r="D6" s="1750"/>
      <c r="E6" s="188" t="s">
        <v>915</v>
      </c>
      <c r="F6" s="189" t="s">
        <v>6</v>
      </c>
      <c r="G6" s="1750"/>
      <c r="H6" s="211" t="s">
        <v>365</v>
      </c>
      <c r="I6" s="211" t="s">
        <v>321</v>
      </c>
      <c r="J6" s="211" t="s">
        <v>473</v>
      </c>
      <c r="K6" s="211" t="s">
        <v>695</v>
      </c>
      <c r="L6" s="211" t="s">
        <v>370</v>
      </c>
      <c r="M6" s="211" t="s">
        <v>371</v>
      </c>
      <c r="N6" s="211" t="s">
        <v>766</v>
      </c>
      <c r="O6" s="211" t="s">
        <v>764</v>
      </c>
      <c r="P6" s="211" t="s">
        <v>763</v>
      </c>
      <c r="Q6" s="211" t="s">
        <v>765</v>
      </c>
      <c r="R6" s="168" t="s">
        <v>919</v>
      </c>
      <c r="S6" s="168" t="s">
        <v>1158</v>
      </c>
      <c r="V6" s="1735" t="s">
        <v>913</v>
      </c>
    </row>
    <row r="7" spans="1:22" ht="17.25" customHeight="1">
      <c r="A7" s="472" t="s">
        <v>17</v>
      </c>
      <c r="B7" s="473" t="s">
        <v>1058</v>
      </c>
      <c r="C7" s="168"/>
      <c r="D7" s="474"/>
      <c r="E7" s="474"/>
      <c r="F7" s="474"/>
      <c r="G7" s="474"/>
      <c r="H7" s="475"/>
      <c r="I7" s="476"/>
      <c r="J7" s="476"/>
      <c r="K7" s="475"/>
      <c r="L7" s="476"/>
      <c r="M7" s="476"/>
      <c r="N7" s="476"/>
      <c r="O7" s="476"/>
      <c r="P7" s="476"/>
      <c r="Q7" s="476"/>
      <c r="R7" s="477"/>
      <c r="S7" s="477"/>
      <c r="V7" s="1735"/>
    </row>
    <row r="8" spans="1:22" ht="20.100000000000001" customHeight="1">
      <c r="A8" s="478">
        <v>1</v>
      </c>
      <c r="B8" s="479" t="s">
        <v>767</v>
      </c>
      <c r="C8" s="480" t="s">
        <v>11</v>
      </c>
      <c r="D8" s="468"/>
      <c r="E8" s="468"/>
      <c r="F8" s="468"/>
      <c r="G8" s="468"/>
      <c r="H8" s="468"/>
      <c r="I8" s="468"/>
      <c r="J8" s="468"/>
      <c r="K8" s="468"/>
      <c r="L8" s="468"/>
      <c r="M8" s="468"/>
      <c r="N8" s="481"/>
      <c r="O8" s="468"/>
      <c r="P8" s="468"/>
      <c r="Q8" s="468"/>
      <c r="R8" s="482"/>
      <c r="S8" s="477"/>
      <c r="T8" s="1745" t="s">
        <v>768</v>
      </c>
    </row>
    <row r="9" spans="1:22" ht="56.25" customHeight="1">
      <c r="A9" s="478">
        <v>2</v>
      </c>
      <c r="B9" s="483" t="s">
        <v>1059</v>
      </c>
      <c r="C9" s="480" t="s">
        <v>11</v>
      </c>
      <c r="D9" s="468"/>
      <c r="E9" s="468"/>
      <c r="F9" s="468"/>
      <c r="G9" s="468"/>
      <c r="H9" s="468"/>
      <c r="I9" s="468"/>
      <c r="J9" s="468"/>
      <c r="K9" s="468"/>
      <c r="L9" s="468"/>
      <c r="M9" s="468"/>
      <c r="N9" s="481"/>
      <c r="O9" s="468"/>
      <c r="P9" s="468"/>
      <c r="Q9" s="468"/>
      <c r="R9" s="482"/>
      <c r="S9" s="477"/>
      <c r="T9" s="1745"/>
    </row>
    <row r="10" spans="1:22" s="488" customFormat="1" ht="30">
      <c r="A10" s="484"/>
      <c r="B10" s="485" t="s">
        <v>1060</v>
      </c>
      <c r="C10" s="486" t="s">
        <v>11</v>
      </c>
      <c r="D10" s="487"/>
      <c r="E10" s="487"/>
      <c r="F10" s="487"/>
      <c r="G10" s="487"/>
      <c r="H10" s="487"/>
      <c r="I10" s="487"/>
      <c r="J10" s="487"/>
      <c r="K10" s="487"/>
      <c r="L10" s="487"/>
      <c r="M10" s="487"/>
      <c r="N10" s="481"/>
      <c r="O10" s="487"/>
      <c r="P10" s="487"/>
      <c r="Q10" s="487"/>
      <c r="R10" s="482"/>
      <c r="S10" s="477"/>
      <c r="T10" s="1745"/>
    </row>
    <row r="11" spans="1:22" ht="30">
      <c r="A11" s="478">
        <v>3</v>
      </c>
      <c r="B11" s="479" t="s">
        <v>769</v>
      </c>
      <c r="C11" s="480" t="s">
        <v>11</v>
      </c>
      <c r="D11" s="468"/>
      <c r="E11" s="468"/>
      <c r="F11" s="468"/>
      <c r="G11" s="468"/>
      <c r="H11" s="489"/>
      <c r="I11" s="489"/>
      <c r="J11" s="489"/>
      <c r="K11" s="489"/>
      <c r="L11" s="489"/>
      <c r="M11" s="489"/>
      <c r="N11" s="489"/>
      <c r="O11" s="489"/>
      <c r="P11" s="489"/>
      <c r="Q11" s="489"/>
      <c r="R11" s="482"/>
      <c r="S11" s="477"/>
      <c r="T11" s="1745"/>
    </row>
    <row r="12" spans="1:22" ht="20.100000000000001" customHeight="1">
      <c r="A12" s="478">
        <v>4</v>
      </c>
      <c r="B12" s="222" t="s">
        <v>770</v>
      </c>
      <c r="C12" s="490" t="s">
        <v>11</v>
      </c>
      <c r="D12" s="468"/>
      <c r="E12" s="468"/>
      <c r="F12" s="468"/>
      <c r="G12" s="468"/>
      <c r="H12" s="469"/>
      <c r="I12" s="469"/>
      <c r="J12" s="469"/>
      <c r="K12" s="469"/>
      <c r="L12" s="469"/>
      <c r="M12" s="469"/>
      <c r="N12" s="469"/>
      <c r="O12" s="469"/>
      <c r="P12" s="469"/>
      <c r="Q12" s="469"/>
      <c r="R12" s="482"/>
      <c r="S12" s="477"/>
      <c r="T12" s="1745"/>
    </row>
    <row r="13" spans="1:22" ht="45">
      <c r="A13" s="478">
        <v>5</v>
      </c>
      <c r="B13" s="222" t="s">
        <v>771</v>
      </c>
      <c r="C13" s="490" t="s">
        <v>11</v>
      </c>
      <c r="D13" s="468"/>
      <c r="E13" s="468"/>
      <c r="F13" s="468"/>
      <c r="G13" s="468"/>
      <c r="H13" s="468"/>
      <c r="I13" s="468"/>
      <c r="J13" s="468"/>
      <c r="K13" s="468"/>
      <c r="L13" s="468"/>
      <c r="M13" s="468"/>
      <c r="N13" s="468"/>
      <c r="O13" s="468"/>
      <c r="P13" s="468"/>
      <c r="Q13" s="468"/>
      <c r="R13" s="482"/>
      <c r="S13" s="477"/>
      <c r="T13" s="1745"/>
    </row>
    <row r="14" spans="1:22" ht="20.100000000000001" customHeight="1">
      <c r="A14" s="478">
        <v>6</v>
      </c>
      <c r="B14" s="479" t="s">
        <v>772</v>
      </c>
      <c r="C14" s="480" t="s">
        <v>773</v>
      </c>
      <c r="D14" s="468"/>
      <c r="E14" s="468"/>
      <c r="F14" s="468"/>
      <c r="G14" s="468"/>
      <c r="H14" s="487"/>
      <c r="I14" s="487"/>
      <c r="J14" s="487"/>
      <c r="K14" s="487"/>
      <c r="L14" s="487"/>
      <c r="M14" s="487"/>
      <c r="N14" s="481"/>
      <c r="O14" s="491"/>
      <c r="P14" s="487"/>
      <c r="Q14" s="487"/>
      <c r="R14" s="482"/>
      <c r="S14" s="477"/>
      <c r="T14" s="1745"/>
    </row>
    <row r="15" spans="1:22" s="488" customFormat="1" ht="30">
      <c r="A15" s="484"/>
      <c r="B15" s="492" t="s">
        <v>774</v>
      </c>
      <c r="C15" s="486" t="s">
        <v>773</v>
      </c>
      <c r="D15" s="487"/>
      <c r="E15" s="487"/>
      <c r="F15" s="487"/>
      <c r="G15" s="487"/>
      <c r="H15" s="491"/>
      <c r="I15" s="491"/>
      <c r="J15" s="491"/>
      <c r="K15" s="491"/>
      <c r="L15" s="491"/>
      <c r="M15" s="491"/>
      <c r="N15" s="493"/>
      <c r="O15" s="491"/>
      <c r="P15" s="491"/>
      <c r="Q15" s="491"/>
      <c r="R15" s="494"/>
      <c r="S15" s="495"/>
      <c r="T15" s="1745"/>
    </row>
    <row r="16" spans="1:22" ht="20.100000000000001" customHeight="1">
      <c r="A16" s="478">
        <v>7</v>
      </c>
      <c r="B16" s="479" t="s">
        <v>775</v>
      </c>
      <c r="C16" s="480" t="s">
        <v>773</v>
      </c>
      <c r="D16" s="468"/>
      <c r="E16" s="489"/>
      <c r="F16" s="489"/>
      <c r="G16" s="487"/>
      <c r="H16" s="487"/>
      <c r="I16" s="487"/>
      <c r="J16" s="487"/>
      <c r="K16" s="487"/>
      <c r="L16" s="487"/>
      <c r="M16" s="487"/>
      <c r="N16" s="481"/>
      <c r="O16" s="487"/>
      <c r="P16" s="487"/>
      <c r="Q16" s="487"/>
      <c r="R16" s="482"/>
      <c r="S16" s="477"/>
      <c r="T16" s="1745"/>
    </row>
    <row r="17" spans="1:20" s="488" customFormat="1" ht="30">
      <c r="A17" s="484"/>
      <c r="B17" s="492" t="s">
        <v>776</v>
      </c>
      <c r="C17" s="486" t="s">
        <v>773</v>
      </c>
      <c r="D17" s="487"/>
      <c r="E17" s="491"/>
      <c r="F17" s="491"/>
      <c r="G17" s="487"/>
      <c r="H17" s="491"/>
      <c r="I17" s="491"/>
      <c r="J17" s="491"/>
      <c r="K17" s="491"/>
      <c r="L17" s="491"/>
      <c r="M17" s="491"/>
      <c r="N17" s="493"/>
      <c r="O17" s="491"/>
      <c r="P17" s="491"/>
      <c r="Q17" s="491"/>
      <c r="R17" s="494"/>
      <c r="S17" s="495"/>
      <c r="T17" s="1745"/>
    </row>
    <row r="18" spans="1:20" ht="20.100000000000001" customHeight="1">
      <c r="A18" s="478">
        <v>8</v>
      </c>
      <c r="B18" s="479" t="s">
        <v>777</v>
      </c>
      <c r="C18" s="480" t="s">
        <v>778</v>
      </c>
      <c r="D18" s="468"/>
      <c r="E18" s="487"/>
      <c r="F18" s="487"/>
      <c r="G18" s="487"/>
      <c r="H18" s="469"/>
      <c r="I18" s="469"/>
      <c r="J18" s="469"/>
      <c r="K18" s="469"/>
      <c r="L18" s="469"/>
      <c r="M18" s="469"/>
      <c r="N18" s="469"/>
      <c r="O18" s="469"/>
      <c r="P18" s="469"/>
      <c r="Q18" s="469"/>
      <c r="R18" s="482"/>
      <c r="S18" s="477"/>
      <c r="T18" s="1745"/>
    </row>
    <row r="19" spans="1:20" s="488" customFormat="1" ht="43.5" customHeight="1">
      <c r="A19" s="484"/>
      <c r="B19" s="492" t="s">
        <v>779</v>
      </c>
      <c r="C19" s="486" t="s">
        <v>778</v>
      </c>
      <c r="D19" s="487"/>
      <c r="E19" s="487"/>
      <c r="F19" s="487"/>
      <c r="G19" s="487"/>
      <c r="H19" s="496"/>
      <c r="I19" s="496"/>
      <c r="J19" s="496"/>
      <c r="K19" s="496"/>
      <c r="L19" s="496"/>
      <c r="M19" s="496"/>
      <c r="N19" s="496"/>
      <c r="O19" s="496"/>
      <c r="P19" s="496"/>
      <c r="Q19" s="496"/>
      <c r="R19" s="494"/>
      <c r="S19" s="495"/>
      <c r="T19" s="1745"/>
    </row>
    <row r="20" spans="1:20" ht="20.100000000000001" customHeight="1">
      <c r="A20" s="478">
        <v>9</v>
      </c>
      <c r="B20" s="479" t="s">
        <v>780</v>
      </c>
      <c r="C20" s="480" t="s">
        <v>11</v>
      </c>
      <c r="D20" s="468"/>
      <c r="E20" s="487"/>
      <c r="F20" s="487"/>
      <c r="G20" s="487"/>
      <c r="H20" s="489"/>
      <c r="I20" s="489"/>
      <c r="J20" s="489"/>
      <c r="K20" s="489"/>
      <c r="L20" s="489"/>
      <c r="M20" s="489"/>
      <c r="N20" s="489"/>
      <c r="O20" s="489"/>
      <c r="P20" s="489"/>
      <c r="Q20" s="489"/>
      <c r="R20" s="482"/>
      <c r="S20" s="477"/>
      <c r="T20" s="1745"/>
    </row>
    <row r="21" spans="1:20" ht="30">
      <c r="A21" s="478">
        <v>10</v>
      </c>
      <c r="B21" s="222" t="s">
        <v>781</v>
      </c>
      <c r="C21" s="480" t="s">
        <v>11</v>
      </c>
      <c r="D21" s="489"/>
      <c r="E21" s="489"/>
      <c r="F21" s="489"/>
      <c r="G21" s="489"/>
      <c r="H21" s="489"/>
      <c r="I21" s="489"/>
      <c r="J21" s="489"/>
      <c r="K21" s="489"/>
      <c r="L21" s="489"/>
      <c r="M21" s="489"/>
      <c r="N21" s="489"/>
      <c r="O21" s="489"/>
      <c r="P21" s="489"/>
      <c r="Q21" s="489"/>
      <c r="R21" s="482"/>
      <c r="S21" s="477"/>
      <c r="T21" s="1745"/>
    </row>
    <row r="22" spans="1:20" ht="30">
      <c r="A22" s="478">
        <v>11</v>
      </c>
      <c r="B22" s="479" t="s">
        <v>782</v>
      </c>
      <c r="C22" s="480" t="s">
        <v>11</v>
      </c>
      <c r="D22" s="468"/>
      <c r="E22" s="468"/>
      <c r="F22" s="468"/>
      <c r="G22" s="468"/>
      <c r="H22" s="489"/>
      <c r="I22" s="489"/>
      <c r="J22" s="489"/>
      <c r="K22" s="489"/>
      <c r="L22" s="489"/>
      <c r="M22" s="489"/>
      <c r="N22" s="489"/>
      <c r="O22" s="489"/>
      <c r="P22" s="489"/>
      <c r="Q22" s="489"/>
      <c r="R22" s="482"/>
      <c r="S22" s="477"/>
      <c r="T22" s="1745"/>
    </row>
    <row r="23" spans="1:20" s="488" customFormat="1" ht="33" customHeight="1">
      <c r="A23" s="484"/>
      <c r="B23" s="492" t="s">
        <v>783</v>
      </c>
      <c r="C23" s="486" t="s">
        <v>11</v>
      </c>
      <c r="D23" s="487"/>
      <c r="E23" s="491"/>
      <c r="F23" s="491"/>
      <c r="G23" s="491"/>
      <c r="H23" s="491"/>
      <c r="I23" s="491"/>
      <c r="J23" s="491"/>
      <c r="K23" s="491"/>
      <c r="L23" s="491"/>
      <c r="M23" s="491"/>
      <c r="N23" s="491"/>
      <c r="O23" s="491"/>
      <c r="P23" s="491"/>
      <c r="Q23" s="491"/>
      <c r="R23" s="494"/>
      <c r="S23" s="495"/>
      <c r="T23" s="1745"/>
    </row>
    <row r="24" spans="1:20" ht="30">
      <c r="A24" s="478">
        <v>12</v>
      </c>
      <c r="B24" s="479" t="s">
        <v>784</v>
      </c>
      <c r="C24" s="480" t="s">
        <v>11</v>
      </c>
      <c r="D24" s="468"/>
      <c r="E24" s="468"/>
      <c r="F24" s="468"/>
      <c r="G24" s="468"/>
      <c r="H24" s="468"/>
      <c r="I24" s="468"/>
      <c r="J24" s="468"/>
      <c r="K24" s="468"/>
      <c r="L24" s="468"/>
      <c r="M24" s="468"/>
      <c r="N24" s="489"/>
      <c r="O24" s="468"/>
      <c r="P24" s="468"/>
      <c r="Q24" s="468"/>
      <c r="R24" s="482"/>
      <c r="S24" s="477"/>
      <c r="T24" s="1745"/>
    </row>
    <row r="25" spans="1:20" s="488" customFormat="1" ht="30">
      <c r="A25" s="484"/>
      <c r="B25" s="485" t="s">
        <v>1061</v>
      </c>
      <c r="C25" s="486" t="s">
        <v>11</v>
      </c>
      <c r="D25" s="487"/>
      <c r="E25" s="487"/>
      <c r="F25" s="487"/>
      <c r="G25" s="487"/>
      <c r="H25" s="487"/>
      <c r="I25" s="487"/>
      <c r="J25" s="487"/>
      <c r="K25" s="487"/>
      <c r="L25" s="487"/>
      <c r="M25" s="487"/>
      <c r="N25" s="491"/>
      <c r="O25" s="487"/>
      <c r="P25" s="487"/>
      <c r="Q25" s="487"/>
      <c r="R25" s="494"/>
      <c r="S25" s="495"/>
      <c r="T25" s="1745"/>
    </row>
    <row r="26" spans="1:20" ht="30.75" customHeight="1">
      <c r="A26" s="478">
        <v>13</v>
      </c>
      <c r="B26" s="479" t="s">
        <v>785</v>
      </c>
      <c r="C26" s="480" t="s">
        <v>11</v>
      </c>
      <c r="D26" s="489"/>
      <c r="E26" s="489"/>
      <c r="F26" s="489"/>
      <c r="G26" s="489"/>
      <c r="H26" s="489"/>
      <c r="I26" s="489"/>
      <c r="J26" s="489"/>
      <c r="K26" s="489"/>
      <c r="L26" s="489"/>
      <c r="M26" s="489"/>
      <c r="N26" s="489"/>
      <c r="O26" s="489"/>
      <c r="P26" s="489"/>
      <c r="Q26" s="489"/>
      <c r="R26" s="482"/>
      <c r="S26" s="477"/>
      <c r="T26" s="1745"/>
    </row>
    <row r="27" spans="1:20" ht="30">
      <c r="A27" s="478">
        <v>14</v>
      </c>
      <c r="B27" s="483" t="s">
        <v>1062</v>
      </c>
      <c r="C27" s="480" t="s">
        <v>11</v>
      </c>
      <c r="D27" s="468"/>
      <c r="E27" s="468"/>
      <c r="F27" s="468"/>
      <c r="G27" s="468"/>
      <c r="H27" s="468"/>
      <c r="I27" s="468"/>
      <c r="J27" s="468"/>
      <c r="K27" s="468"/>
      <c r="L27" s="468"/>
      <c r="M27" s="468"/>
      <c r="N27" s="468"/>
      <c r="O27" s="468"/>
      <c r="P27" s="468"/>
      <c r="Q27" s="468"/>
      <c r="R27" s="482"/>
      <c r="S27" s="477"/>
      <c r="T27" s="1745"/>
    </row>
    <row r="28" spans="1:20">
      <c r="A28" s="478">
        <v>15</v>
      </c>
      <c r="B28" s="479" t="s">
        <v>786</v>
      </c>
      <c r="C28" s="480" t="s">
        <v>11</v>
      </c>
      <c r="D28" s="468"/>
      <c r="E28" s="487"/>
      <c r="F28" s="487"/>
      <c r="G28" s="487"/>
      <c r="H28" s="468"/>
      <c r="I28" s="468"/>
      <c r="J28" s="468"/>
      <c r="K28" s="468"/>
      <c r="L28" s="468"/>
      <c r="M28" s="468"/>
      <c r="N28" s="468"/>
      <c r="O28" s="468"/>
      <c r="P28" s="468"/>
      <c r="Q28" s="468"/>
      <c r="R28" s="482"/>
      <c r="S28" s="477"/>
    </row>
    <row r="29" spans="1:20" ht="30">
      <c r="A29" s="478">
        <v>16</v>
      </c>
      <c r="B29" s="222" t="s">
        <v>787</v>
      </c>
      <c r="C29" s="480" t="s">
        <v>11</v>
      </c>
      <c r="D29" s="468"/>
      <c r="E29" s="468"/>
      <c r="F29" s="468"/>
      <c r="G29" s="468"/>
      <c r="H29" s="468"/>
      <c r="I29" s="468"/>
      <c r="J29" s="468"/>
      <c r="K29" s="468"/>
      <c r="L29" s="468"/>
      <c r="M29" s="468"/>
      <c r="N29" s="468"/>
      <c r="O29" s="468"/>
      <c r="P29" s="468"/>
      <c r="Q29" s="468"/>
      <c r="R29" s="482"/>
      <c r="S29" s="477"/>
    </row>
    <row r="30" spans="1:20" s="488" customFormat="1" ht="30">
      <c r="A30" s="484"/>
      <c r="B30" s="492" t="s">
        <v>788</v>
      </c>
      <c r="C30" s="486" t="s">
        <v>11</v>
      </c>
      <c r="D30" s="487"/>
      <c r="E30" s="487"/>
      <c r="F30" s="487"/>
      <c r="G30" s="487"/>
      <c r="H30" s="487"/>
      <c r="I30" s="487"/>
      <c r="J30" s="487"/>
      <c r="K30" s="487"/>
      <c r="L30" s="487"/>
      <c r="M30" s="487"/>
      <c r="N30" s="487"/>
      <c r="O30" s="487"/>
      <c r="P30" s="487"/>
      <c r="Q30" s="487"/>
      <c r="R30" s="494"/>
      <c r="S30" s="495"/>
    </row>
    <row r="31" spans="1:20">
      <c r="A31" s="478">
        <v>17</v>
      </c>
      <c r="B31" s="479" t="s">
        <v>789</v>
      </c>
      <c r="C31" s="480"/>
      <c r="D31" s="487"/>
      <c r="E31" s="497"/>
      <c r="F31" s="487"/>
      <c r="G31" s="487"/>
      <c r="H31" s="487"/>
      <c r="I31" s="487"/>
      <c r="J31" s="487"/>
      <c r="K31" s="487"/>
      <c r="L31" s="487"/>
      <c r="M31" s="487"/>
      <c r="N31" s="487"/>
      <c r="O31" s="487"/>
      <c r="P31" s="487"/>
      <c r="Q31" s="487"/>
      <c r="R31" s="482"/>
      <c r="S31" s="477"/>
    </row>
    <row r="32" spans="1:20">
      <c r="A32" s="498"/>
      <c r="B32" s="479" t="s">
        <v>790</v>
      </c>
      <c r="C32" s="499" t="s">
        <v>791</v>
      </c>
      <c r="D32" s="468"/>
      <c r="E32" s="468"/>
      <c r="F32" s="468"/>
      <c r="G32" s="468"/>
      <c r="H32" s="469"/>
      <c r="I32" s="469"/>
      <c r="J32" s="469"/>
      <c r="K32" s="469"/>
      <c r="L32" s="469"/>
      <c r="M32" s="469"/>
      <c r="N32" s="469"/>
      <c r="O32" s="469"/>
      <c r="P32" s="469"/>
      <c r="Q32" s="469"/>
      <c r="R32" s="482"/>
      <c r="S32" s="477"/>
    </row>
    <row r="33" spans="1:19">
      <c r="A33" s="500"/>
      <c r="B33" s="479" t="s">
        <v>792</v>
      </c>
      <c r="C33" s="501" t="s">
        <v>793</v>
      </c>
      <c r="D33" s="489"/>
      <c r="E33" s="489"/>
      <c r="F33" s="489"/>
      <c r="G33" s="489"/>
      <c r="H33" s="468"/>
      <c r="I33" s="468"/>
      <c r="J33" s="468"/>
      <c r="K33" s="468"/>
      <c r="L33" s="468"/>
      <c r="M33" s="468"/>
      <c r="N33" s="468"/>
      <c r="O33" s="468"/>
      <c r="P33" s="468"/>
      <c r="Q33" s="468"/>
      <c r="R33" s="482"/>
      <c r="S33" s="477"/>
    </row>
    <row r="34" spans="1:19" s="488" customFormat="1" ht="30">
      <c r="A34" s="502"/>
      <c r="B34" s="492" t="s">
        <v>794</v>
      </c>
      <c r="C34" s="503" t="s">
        <v>793</v>
      </c>
      <c r="D34" s="491"/>
      <c r="E34" s="491"/>
      <c r="F34" s="491"/>
      <c r="G34" s="491"/>
      <c r="H34" s="487"/>
      <c r="I34" s="487"/>
      <c r="J34" s="487"/>
      <c r="K34" s="487"/>
      <c r="L34" s="487"/>
      <c r="M34" s="487"/>
      <c r="N34" s="487"/>
      <c r="O34" s="487"/>
      <c r="P34" s="487"/>
      <c r="Q34" s="487"/>
      <c r="R34" s="494"/>
      <c r="S34" s="495"/>
    </row>
    <row r="35" spans="1:19" ht="30">
      <c r="A35" s="500"/>
      <c r="B35" s="479" t="s">
        <v>884</v>
      </c>
      <c r="C35" s="499" t="s">
        <v>791</v>
      </c>
      <c r="D35" s="489"/>
      <c r="E35" s="489"/>
      <c r="F35" s="489"/>
      <c r="G35" s="489"/>
      <c r="H35" s="468"/>
      <c r="I35" s="468"/>
      <c r="J35" s="468"/>
      <c r="K35" s="468"/>
      <c r="L35" s="468"/>
      <c r="M35" s="468"/>
      <c r="N35" s="468"/>
      <c r="O35" s="468"/>
      <c r="P35" s="468"/>
      <c r="Q35" s="468"/>
      <c r="R35" s="482"/>
      <c r="S35" s="477"/>
    </row>
    <row r="36" spans="1:19">
      <c r="A36" s="500"/>
      <c r="B36" s="504" t="s">
        <v>885</v>
      </c>
      <c r="C36" s="505" t="s">
        <v>791</v>
      </c>
      <c r="D36" s="489"/>
      <c r="E36" s="489"/>
      <c r="F36" s="489"/>
      <c r="G36" s="489"/>
      <c r="H36" s="468"/>
      <c r="I36" s="468"/>
      <c r="J36" s="468"/>
      <c r="K36" s="468"/>
      <c r="L36" s="468"/>
      <c r="M36" s="468"/>
      <c r="N36" s="468"/>
      <c r="O36" s="468"/>
      <c r="P36" s="468"/>
      <c r="Q36" s="468"/>
      <c r="R36" s="482"/>
      <c r="S36" s="477"/>
    </row>
    <row r="37" spans="1:19" s="488" customFormat="1" ht="30">
      <c r="A37" s="502"/>
      <c r="B37" s="492" t="s">
        <v>795</v>
      </c>
      <c r="C37" s="506" t="s">
        <v>791</v>
      </c>
      <c r="D37" s="491"/>
      <c r="E37" s="491"/>
      <c r="F37" s="491"/>
      <c r="G37" s="491"/>
      <c r="H37" s="487"/>
      <c r="I37" s="487"/>
      <c r="J37" s="487"/>
      <c r="K37" s="487"/>
      <c r="L37" s="487"/>
      <c r="M37" s="487"/>
      <c r="N37" s="487"/>
      <c r="O37" s="487"/>
      <c r="P37" s="487"/>
      <c r="Q37" s="487"/>
      <c r="R37" s="494"/>
      <c r="S37" s="495"/>
    </row>
    <row r="38" spans="1:19">
      <c r="A38" s="500"/>
      <c r="B38" s="479" t="s">
        <v>796</v>
      </c>
      <c r="C38" s="501" t="s">
        <v>11</v>
      </c>
      <c r="D38" s="507"/>
      <c r="E38" s="489"/>
      <c r="F38" s="489"/>
      <c r="G38" s="489"/>
      <c r="H38" s="468"/>
      <c r="I38" s="468"/>
      <c r="J38" s="468"/>
      <c r="K38" s="471"/>
      <c r="L38" s="468"/>
      <c r="M38" s="468"/>
      <c r="N38" s="468"/>
      <c r="O38" s="468"/>
      <c r="P38" s="468"/>
      <c r="Q38" s="468"/>
      <c r="R38" s="482"/>
      <c r="S38" s="477"/>
    </row>
    <row r="39" spans="1:19" s="488" customFormat="1" ht="30">
      <c r="A39" s="502"/>
      <c r="B39" s="492" t="s">
        <v>797</v>
      </c>
      <c r="C39" s="503" t="s">
        <v>11</v>
      </c>
      <c r="D39" s="491"/>
      <c r="E39" s="491"/>
      <c r="F39" s="491"/>
      <c r="G39" s="491"/>
      <c r="H39" s="496"/>
      <c r="I39" s="496"/>
      <c r="J39" s="496"/>
      <c r="K39" s="496"/>
      <c r="L39" s="496"/>
      <c r="M39" s="496"/>
      <c r="N39" s="496"/>
      <c r="O39" s="496"/>
      <c r="P39" s="496"/>
      <c r="Q39" s="496"/>
      <c r="R39" s="494"/>
      <c r="S39" s="495"/>
    </row>
    <row r="40" spans="1:19">
      <c r="A40" s="500"/>
      <c r="B40" s="479" t="s">
        <v>798</v>
      </c>
      <c r="C40" s="499" t="s">
        <v>791</v>
      </c>
      <c r="D40" s="468"/>
      <c r="E40" s="468"/>
      <c r="F40" s="468"/>
      <c r="G40" s="468"/>
      <c r="H40" s="468"/>
      <c r="I40" s="468"/>
      <c r="J40" s="468"/>
      <c r="K40" s="468"/>
      <c r="L40" s="468"/>
      <c r="M40" s="468"/>
      <c r="N40" s="468"/>
      <c r="O40" s="468"/>
      <c r="P40" s="468"/>
      <c r="Q40" s="468"/>
      <c r="R40" s="482"/>
      <c r="S40" s="477"/>
    </row>
    <row r="41" spans="1:19">
      <c r="A41" s="500"/>
      <c r="B41" s="479" t="s">
        <v>799</v>
      </c>
      <c r="C41" s="499" t="s">
        <v>791</v>
      </c>
      <c r="D41" s="468"/>
      <c r="E41" s="468"/>
      <c r="F41" s="468"/>
      <c r="G41" s="468"/>
      <c r="H41" s="468"/>
      <c r="I41" s="468"/>
      <c r="J41" s="468"/>
      <c r="K41" s="468"/>
      <c r="L41" s="468"/>
      <c r="M41" s="468"/>
      <c r="N41" s="468"/>
      <c r="O41" s="468"/>
      <c r="P41" s="468"/>
      <c r="Q41" s="468"/>
      <c r="R41" s="482"/>
      <c r="S41" s="477"/>
    </row>
    <row r="42" spans="1:19">
      <c r="A42" s="500"/>
      <c r="B42" s="479" t="s">
        <v>800</v>
      </c>
      <c r="C42" s="499" t="s">
        <v>791</v>
      </c>
      <c r="D42" s="468"/>
      <c r="E42" s="468"/>
      <c r="F42" s="468"/>
      <c r="G42" s="468"/>
      <c r="H42" s="468"/>
      <c r="I42" s="468"/>
      <c r="J42" s="468"/>
      <c r="K42" s="468"/>
      <c r="L42" s="468"/>
      <c r="M42" s="468"/>
      <c r="N42" s="468"/>
      <c r="O42" s="468"/>
      <c r="P42" s="468"/>
      <c r="Q42" s="468"/>
      <c r="R42" s="482"/>
      <c r="S42" s="212"/>
    </row>
    <row r="43" spans="1:19">
      <c r="A43" s="500"/>
      <c r="B43" s="479" t="s">
        <v>801</v>
      </c>
      <c r="C43" s="499" t="s">
        <v>791</v>
      </c>
      <c r="D43" s="489"/>
      <c r="E43" s="489"/>
      <c r="F43" s="489"/>
      <c r="G43" s="489"/>
      <c r="H43" s="468"/>
      <c r="I43" s="468"/>
      <c r="J43" s="468"/>
      <c r="K43" s="468"/>
      <c r="L43" s="468"/>
      <c r="M43" s="468"/>
      <c r="N43" s="468"/>
      <c r="O43" s="468"/>
      <c r="P43" s="468"/>
      <c r="Q43" s="468"/>
      <c r="R43" s="212"/>
      <c r="S43" s="213"/>
    </row>
    <row r="44" spans="1:19">
      <c r="A44" s="508"/>
      <c r="B44" s="479" t="s">
        <v>802</v>
      </c>
      <c r="C44" s="499" t="s">
        <v>791</v>
      </c>
      <c r="D44" s="509"/>
      <c r="E44" s="509"/>
      <c r="F44" s="509"/>
      <c r="G44" s="509"/>
      <c r="H44" s="469"/>
      <c r="I44" s="469"/>
      <c r="J44" s="469"/>
      <c r="K44" s="469"/>
      <c r="L44" s="469"/>
      <c r="M44" s="469"/>
      <c r="N44" s="469"/>
      <c r="O44" s="469"/>
      <c r="P44" s="469"/>
      <c r="Q44" s="469"/>
      <c r="R44" s="212"/>
      <c r="S44" s="212"/>
    </row>
    <row r="45" spans="1:19">
      <c r="A45" s="478"/>
      <c r="B45" s="479" t="s">
        <v>803</v>
      </c>
      <c r="C45" s="510"/>
      <c r="D45" s="214"/>
      <c r="E45" s="214"/>
      <c r="F45" s="214"/>
      <c r="G45" s="214"/>
      <c r="H45" s="476"/>
      <c r="I45" s="511"/>
      <c r="J45" s="511"/>
      <c r="K45" s="476"/>
      <c r="L45" s="511"/>
      <c r="M45" s="511"/>
      <c r="N45" s="511"/>
      <c r="O45" s="511"/>
      <c r="P45" s="511"/>
      <c r="Q45" s="511"/>
      <c r="R45" s="477"/>
      <c r="S45" s="477"/>
    </row>
    <row r="46" spans="1:19" ht="30">
      <c r="A46" s="478"/>
      <c r="B46" s="479" t="s">
        <v>804</v>
      </c>
      <c r="C46" s="510"/>
      <c r="D46" s="214"/>
      <c r="E46" s="214"/>
      <c r="F46" s="214"/>
      <c r="G46" s="214"/>
      <c r="H46" s="476"/>
      <c r="I46" s="511"/>
      <c r="J46" s="511"/>
      <c r="K46" s="476"/>
      <c r="L46" s="511"/>
      <c r="M46" s="511"/>
      <c r="N46" s="511"/>
      <c r="O46" s="511"/>
      <c r="P46" s="511"/>
      <c r="Q46" s="511"/>
      <c r="R46" s="477"/>
      <c r="S46" s="477"/>
    </row>
    <row r="47" spans="1:19" ht="30">
      <c r="A47" s="478"/>
      <c r="B47" s="479" t="s">
        <v>805</v>
      </c>
      <c r="C47" s="510"/>
      <c r="D47" s="214"/>
      <c r="E47" s="214"/>
      <c r="F47" s="214"/>
      <c r="G47" s="214"/>
      <c r="H47" s="476"/>
      <c r="I47" s="511"/>
      <c r="J47" s="511"/>
      <c r="K47" s="476"/>
      <c r="L47" s="511"/>
      <c r="M47" s="511"/>
      <c r="N47" s="511"/>
      <c r="O47" s="511"/>
      <c r="P47" s="511"/>
      <c r="Q47" s="511"/>
      <c r="R47" s="477"/>
      <c r="S47" s="477"/>
    </row>
    <row r="48" spans="1:19">
      <c r="A48" s="478"/>
      <c r="B48" s="479" t="s">
        <v>806</v>
      </c>
      <c r="C48" s="510"/>
      <c r="D48" s="512"/>
      <c r="E48" s="512"/>
      <c r="F48" s="512"/>
      <c r="G48" s="512"/>
      <c r="H48" s="476"/>
      <c r="I48" s="511"/>
      <c r="J48" s="511"/>
      <c r="K48" s="476"/>
      <c r="L48" s="511"/>
      <c r="M48" s="511"/>
      <c r="N48" s="511"/>
      <c r="O48" s="511"/>
      <c r="P48" s="511"/>
      <c r="Q48" s="511"/>
      <c r="R48" s="477"/>
      <c r="S48" s="477"/>
    </row>
    <row r="49" spans="1:21" s="402" customFormat="1">
      <c r="A49" s="478">
        <v>18</v>
      </c>
      <c r="B49" s="479" t="s">
        <v>807</v>
      </c>
      <c r="C49" s="480" t="s">
        <v>808</v>
      </c>
      <c r="D49" s="509"/>
      <c r="E49" s="509"/>
      <c r="F49" s="509"/>
      <c r="G49" s="509"/>
      <c r="H49" s="469"/>
      <c r="I49" s="469"/>
      <c r="J49" s="469"/>
      <c r="K49" s="469"/>
      <c r="L49" s="469"/>
      <c r="M49" s="469"/>
      <c r="N49" s="469"/>
      <c r="O49" s="469"/>
      <c r="P49" s="469"/>
      <c r="Q49" s="469"/>
      <c r="R49" s="212"/>
      <c r="S49" s="212"/>
      <c r="U49" s="513">
        <f t="shared" ref="U49:U80" si="0">SUM(K49:Q49)</f>
        <v>0</v>
      </c>
    </row>
    <row r="50" spans="1:21" s="402" customFormat="1" ht="16.5" customHeight="1">
      <c r="A50" s="472" t="s">
        <v>32</v>
      </c>
      <c r="B50" s="473" t="s">
        <v>809</v>
      </c>
      <c r="C50" s="168"/>
      <c r="D50" s="514"/>
      <c r="E50" s="514"/>
      <c r="F50" s="514"/>
      <c r="G50" s="514"/>
      <c r="H50" s="514"/>
      <c r="I50" s="514"/>
      <c r="J50" s="514"/>
      <c r="K50" s="514"/>
      <c r="L50" s="514"/>
      <c r="M50" s="514"/>
      <c r="N50" s="514"/>
      <c r="O50" s="514"/>
      <c r="P50" s="514"/>
      <c r="Q50" s="514"/>
      <c r="R50" s="477"/>
      <c r="S50" s="477"/>
      <c r="U50" s="513">
        <f t="shared" si="0"/>
        <v>0</v>
      </c>
    </row>
    <row r="51" spans="1:21" ht="16.5" customHeight="1">
      <c r="A51" s="472"/>
      <c r="B51" s="473" t="s">
        <v>810</v>
      </c>
      <c r="C51" s="168"/>
      <c r="D51" s="514"/>
      <c r="E51" s="514"/>
      <c r="F51" s="514"/>
      <c r="G51" s="514"/>
      <c r="H51" s="514"/>
      <c r="I51" s="514"/>
      <c r="J51" s="514"/>
      <c r="K51" s="514"/>
      <c r="L51" s="514"/>
      <c r="M51" s="514"/>
      <c r="N51" s="514"/>
      <c r="O51" s="514"/>
      <c r="P51" s="514"/>
      <c r="Q51" s="514"/>
      <c r="R51" s="477"/>
      <c r="S51" s="477"/>
      <c r="U51" s="515">
        <f t="shared" si="0"/>
        <v>0</v>
      </c>
    </row>
    <row r="52" spans="1:21">
      <c r="A52" s="484">
        <v>1</v>
      </c>
      <c r="B52" s="492" t="s">
        <v>811</v>
      </c>
      <c r="C52" s="486" t="s">
        <v>812</v>
      </c>
      <c r="D52" s="469"/>
      <c r="E52" s="471"/>
      <c r="F52" s="471"/>
      <c r="G52" s="471"/>
      <c r="H52" s="469"/>
      <c r="I52" s="469"/>
      <c r="J52" s="469"/>
      <c r="K52" s="469"/>
      <c r="L52" s="469"/>
      <c r="M52" s="469"/>
      <c r="N52" s="469"/>
      <c r="O52" s="469"/>
      <c r="P52" s="469"/>
      <c r="Q52" s="469"/>
      <c r="R52" s="215"/>
      <c r="S52" s="215"/>
      <c r="U52" s="515">
        <f t="shared" si="0"/>
        <v>0</v>
      </c>
    </row>
    <row r="53" spans="1:21">
      <c r="A53" s="516"/>
      <c r="B53" s="492" t="s">
        <v>813</v>
      </c>
      <c r="C53" s="486" t="s">
        <v>812</v>
      </c>
      <c r="D53" s="491"/>
      <c r="E53" s="491"/>
      <c r="F53" s="491"/>
      <c r="G53" s="491"/>
      <c r="H53" s="491"/>
      <c r="I53" s="496"/>
      <c r="J53" s="496"/>
      <c r="K53" s="496"/>
      <c r="L53" s="496"/>
      <c r="M53" s="496"/>
      <c r="N53" s="496"/>
      <c r="O53" s="496"/>
      <c r="P53" s="496"/>
      <c r="Q53" s="496"/>
      <c r="R53" s="477"/>
      <c r="S53" s="477"/>
      <c r="U53" s="515">
        <f t="shared" si="0"/>
        <v>0</v>
      </c>
    </row>
    <row r="54" spans="1:21">
      <c r="A54" s="502"/>
      <c r="B54" s="492" t="s">
        <v>814</v>
      </c>
      <c r="C54" s="486" t="s">
        <v>812</v>
      </c>
      <c r="D54" s="491"/>
      <c r="E54" s="491"/>
      <c r="F54" s="491"/>
      <c r="G54" s="491"/>
      <c r="H54" s="491"/>
      <c r="I54" s="496"/>
      <c r="J54" s="496"/>
      <c r="K54" s="496"/>
      <c r="L54" s="496"/>
      <c r="M54" s="496"/>
      <c r="N54" s="496"/>
      <c r="O54" s="496"/>
      <c r="P54" s="496"/>
      <c r="Q54" s="496"/>
      <c r="R54" s="477"/>
      <c r="S54" s="477"/>
      <c r="U54" s="515">
        <f t="shared" si="0"/>
        <v>0</v>
      </c>
    </row>
    <row r="55" spans="1:21">
      <c r="A55" s="502"/>
      <c r="B55" s="492" t="s">
        <v>815</v>
      </c>
      <c r="C55" s="486" t="s">
        <v>812</v>
      </c>
      <c r="D55" s="491"/>
      <c r="E55" s="491"/>
      <c r="F55" s="491"/>
      <c r="G55" s="491"/>
      <c r="H55" s="491"/>
      <c r="I55" s="496"/>
      <c r="J55" s="496"/>
      <c r="K55" s="496"/>
      <c r="L55" s="496"/>
      <c r="M55" s="496"/>
      <c r="N55" s="496"/>
      <c r="O55" s="496"/>
      <c r="P55" s="496"/>
      <c r="Q55" s="496"/>
      <c r="R55" s="477"/>
      <c r="S55" s="477"/>
      <c r="U55" s="515">
        <f t="shared" si="0"/>
        <v>0</v>
      </c>
    </row>
    <row r="56" spans="1:21">
      <c r="A56" s="502"/>
      <c r="B56" s="492" t="s">
        <v>816</v>
      </c>
      <c r="C56" s="486" t="s">
        <v>812</v>
      </c>
      <c r="D56" s="491"/>
      <c r="E56" s="491"/>
      <c r="F56" s="491"/>
      <c r="G56" s="491"/>
      <c r="H56" s="491"/>
      <c r="I56" s="496"/>
      <c r="J56" s="496"/>
      <c r="K56" s="496"/>
      <c r="L56" s="496"/>
      <c r="M56" s="496"/>
      <c r="N56" s="496"/>
      <c r="O56" s="496"/>
      <c r="P56" s="496"/>
      <c r="Q56" s="496"/>
      <c r="R56" s="477"/>
      <c r="S56" s="477"/>
      <c r="U56" s="515">
        <f t="shared" si="0"/>
        <v>0</v>
      </c>
    </row>
    <row r="57" spans="1:21">
      <c r="A57" s="478">
        <v>2</v>
      </c>
      <c r="B57" s="479" t="s">
        <v>817</v>
      </c>
      <c r="C57" s="480" t="s">
        <v>818</v>
      </c>
      <c r="D57" s="489"/>
      <c r="E57" s="489"/>
      <c r="F57" s="489"/>
      <c r="G57" s="489"/>
      <c r="H57" s="469"/>
      <c r="I57" s="469"/>
      <c r="J57" s="469"/>
      <c r="K57" s="469"/>
      <c r="L57" s="469"/>
      <c r="M57" s="469"/>
      <c r="N57" s="469"/>
      <c r="O57" s="469"/>
      <c r="P57" s="489"/>
      <c r="Q57" s="469"/>
      <c r="R57" s="477"/>
      <c r="S57" s="477"/>
      <c r="U57" s="515">
        <f t="shared" si="0"/>
        <v>0</v>
      </c>
    </row>
    <row r="58" spans="1:21">
      <c r="A58" s="478">
        <v>3</v>
      </c>
      <c r="B58" s="479" t="s">
        <v>819</v>
      </c>
      <c r="C58" s="480" t="s">
        <v>820</v>
      </c>
      <c r="D58" s="489"/>
      <c r="E58" s="489"/>
      <c r="F58" s="489"/>
      <c r="G58" s="489"/>
      <c r="H58" s="489"/>
      <c r="I58" s="469"/>
      <c r="J58" s="469"/>
      <c r="K58" s="469"/>
      <c r="L58" s="469"/>
      <c r="M58" s="469"/>
      <c r="N58" s="469"/>
      <c r="O58" s="469"/>
      <c r="P58" s="469"/>
      <c r="Q58" s="469"/>
      <c r="R58" s="477"/>
      <c r="S58" s="477"/>
      <c r="U58" s="515">
        <f t="shared" si="0"/>
        <v>0</v>
      </c>
    </row>
    <row r="59" spans="1:21">
      <c r="A59" s="478">
        <v>4</v>
      </c>
      <c r="B59" s="479" t="s">
        <v>821</v>
      </c>
      <c r="C59" s="480" t="s">
        <v>820</v>
      </c>
      <c r="D59" s="489"/>
      <c r="E59" s="489"/>
      <c r="F59" s="489"/>
      <c r="G59" s="489"/>
      <c r="H59" s="489"/>
      <c r="I59" s="469"/>
      <c r="J59" s="469"/>
      <c r="K59" s="469"/>
      <c r="L59" s="469"/>
      <c r="M59" s="469"/>
      <c r="N59" s="469"/>
      <c r="O59" s="469"/>
      <c r="P59" s="469"/>
      <c r="Q59" s="469"/>
      <c r="R59" s="477"/>
      <c r="S59" s="477"/>
      <c r="U59" s="515">
        <f t="shared" si="0"/>
        <v>0</v>
      </c>
    </row>
    <row r="60" spans="1:21">
      <c r="A60" s="478">
        <v>5</v>
      </c>
      <c r="B60" s="479" t="s">
        <v>822</v>
      </c>
      <c r="C60" s="480" t="s">
        <v>1</v>
      </c>
      <c r="D60" s="489"/>
      <c r="E60" s="489"/>
      <c r="F60" s="489"/>
      <c r="G60" s="489"/>
      <c r="H60" s="489"/>
      <c r="I60" s="469"/>
      <c r="J60" s="469"/>
      <c r="K60" s="469"/>
      <c r="L60" s="469"/>
      <c r="M60" s="469"/>
      <c r="N60" s="469"/>
      <c r="O60" s="469"/>
      <c r="P60" s="469"/>
      <c r="Q60" s="469"/>
      <c r="R60" s="477"/>
      <c r="S60" s="477"/>
      <c r="U60" s="515">
        <f t="shared" si="0"/>
        <v>0</v>
      </c>
    </row>
    <row r="61" spans="1:21" ht="16.5" customHeight="1">
      <c r="A61" s="472"/>
      <c r="B61" s="473" t="s">
        <v>823</v>
      </c>
      <c r="C61" s="168"/>
      <c r="D61" s="514"/>
      <c r="E61" s="514"/>
      <c r="F61" s="514"/>
      <c r="G61" s="514"/>
      <c r="H61" s="514"/>
      <c r="I61" s="514"/>
      <c r="J61" s="514"/>
      <c r="K61" s="514"/>
      <c r="L61" s="514"/>
      <c r="M61" s="514"/>
      <c r="N61" s="514"/>
      <c r="O61" s="514"/>
      <c r="P61" s="514"/>
      <c r="Q61" s="514"/>
      <c r="R61" s="477"/>
      <c r="S61" s="477"/>
      <c r="U61" s="515">
        <f t="shared" si="0"/>
        <v>0</v>
      </c>
    </row>
    <row r="62" spans="1:21" s="402" customFormat="1" ht="30">
      <c r="A62" s="478">
        <v>6</v>
      </c>
      <c r="B62" s="483" t="s">
        <v>1063</v>
      </c>
      <c r="C62" s="517" t="s">
        <v>1</v>
      </c>
      <c r="D62" s="489"/>
      <c r="E62" s="489"/>
      <c r="F62" s="489"/>
      <c r="G62" s="489"/>
      <c r="H62" s="489"/>
      <c r="I62" s="489"/>
      <c r="J62" s="489"/>
      <c r="K62" s="489"/>
      <c r="L62" s="489"/>
      <c r="M62" s="489"/>
      <c r="N62" s="489"/>
      <c r="O62" s="489"/>
      <c r="P62" s="489"/>
      <c r="Q62" s="489"/>
      <c r="R62" s="477"/>
      <c r="S62" s="477"/>
      <c r="U62" s="513">
        <f t="shared" si="0"/>
        <v>0</v>
      </c>
    </row>
    <row r="63" spans="1:21">
      <c r="A63" s="478">
        <v>7</v>
      </c>
      <c r="B63" s="483" t="s">
        <v>824</v>
      </c>
      <c r="C63" s="480" t="s">
        <v>825</v>
      </c>
      <c r="D63" s="489"/>
      <c r="E63" s="489"/>
      <c r="F63" s="489"/>
      <c r="G63" s="489"/>
      <c r="H63" s="469"/>
      <c r="I63" s="489"/>
      <c r="J63" s="469"/>
      <c r="K63" s="469"/>
      <c r="L63" s="469"/>
      <c r="M63" s="489"/>
      <c r="N63" s="489"/>
      <c r="O63" s="489"/>
      <c r="P63" s="469"/>
      <c r="Q63" s="489"/>
      <c r="R63" s="477"/>
      <c r="S63" s="477"/>
      <c r="U63" s="515">
        <f t="shared" si="0"/>
        <v>0</v>
      </c>
    </row>
    <row r="64" spans="1:21">
      <c r="A64" s="478">
        <v>8</v>
      </c>
      <c r="B64" s="483" t="s">
        <v>1064</v>
      </c>
      <c r="C64" s="480" t="s">
        <v>555</v>
      </c>
      <c r="D64" s="489"/>
      <c r="E64" s="489"/>
      <c r="F64" s="489"/>
      <c r="G64" s="489"/>
      <c r="H64" s="489"/>
      <c r="I64" s="489"/>
      <c r="J64" s="489"/>
      <c r="K64" s="489"/>
      <c r="L64" s="489"/>
      <c r="M64" s="489"/>
      <c r="N64" s="489"/>
      <c r="O64" s="489"/>
      <c r="P64" s="489"/>
      <c r="Q64" s="489"/>
      <c r="R64" s="477"/>
      <c r="S64" s="477"/>
      <c r="U64" s="515">
        <f t="shared" si="0"/>
        <v>0</v>
      </c>
    </row>
    <row r="65" spans="1:23">
      <c r="A65" s="478">
        <v>9</v>
      </c>
      <c r="B65" s="483" t="s">
        <v>1065</v>
      </c>
      <c r="C65" s="480" t="s">
        <v>11</v>
      </c>
      <c r="D65" s="489"/>
      <c r="E65" s="489"/>
      <c r="F65" s="489"/>
      <c r="G65" s="489"/>
      <c r="H65" s="489"/>
      <c r="I65" s="489"/>
      <c r="J65" s="489"/>
      <c r="K65" s="489"/>
      <c r="L65" s="489"/>
      <c r="M65" s="489"/>
      <c r="N65" s="489"/>
      <c r="O65" s="489"/>
      <c r="P65" s="489"/>
      <c r="Q65" s="489"/>
      <c r="R65" s="477"/>
      <c r="S65" s="477"/>
      <c r="U65" s="515">
        <f t="shared" si="0"/>
        <v>0</v>
      </c>
    </row>
    <row r="66" spans="1:23" ht="18" customHeight="1">
      <c r="A66" s="472" t="s">
        <v>35</v>
      </c>
      <c r="B66" s="473" t="s">
        <v>826</v>
      </c>
      <c r="C66" s="168" t="s">
        <v>56</v>
      </c>
      <c r="D66" s="518"/>
      <c r="E66" s="518"/>
      <c r="F66" s="518"/>
      <c r="G66" s="518"/>
      <c r="H66" s="518"/>
      <c r="I66" s="514"/>
      <c r="J66" s="514"/>
      <c r="K66" s="514"/>
      <c r="L66" s="514"/>
      <c r="M66" s="514"/>
      <c r="N66" s="514"/>
      <c r="O66" s="514"/>
      <c r="P66" s="514"/>
      <c r="Q66" s="514"/>
      <c r="R66" s="477"/>
      <c r="S66" s="477"/>
      <c r="U66" s="515">
        <f t="shared" si="0"/>
        <v>0</v>
      </c>
      <c r="W66" s="515"/>
    </row>
    <row r="67" spans="1:23" s="402" customFormat="1">
      <c r="A67" s="484"/>
      <c r="B67" s="485" t="s">
        <v>827</v>
      </c>
      <c r="C67" s="486" t="s">
        <v>56</v>
      </c>
      <c r="D67" s="225"/>
      <c r="E67" s="225"/>
      <c r="F67" s="225"/>
      <c r="G67" s="225"/>
      <c r="H67" s="468"/>
      <c r="I67" s="468"/>
      <c r="J67" s="468"/>
      <c r="K67" s="468"/>
      <c r="L67" s="468"/>
      <c r="M67" s="468"/>
      <c r="N67" s="468"/>
      <c r="O67" s="468"/>
      <c r="P67" s="468"/>
      <c r="Q67" s="468"/>
      <c r="R67" s="477"/>
      <c r="S67" s="477"/>
      <c r="U67" s="513">
        <f t="shared" si="0"/>
        <v>0</v>
      </c>
    </row>
    <row r="68" spans="1:23" s="488" customFormat="1" ht="36" customHeight="1">
      <c r="A68" s="484"/>
      <c r="B68" s="485" t="s">
        <v>1066</v>
      </c>
      <c r="C68" s="486" t="s">
        <v>828</v>
      </c>
      <c r="D68" s="487"/>
      <c r="E68" s="487"/>
      <c r="F68" s="224"/>
      <c r="G68" s="487"/>
      <c r="H68" s="487"/>
      <c r="I68" s="487"/>
      <c r="J68" s="487"/>
      <c r="K68" s="487"/>
      <c r="L68" s="487"/>
      <c r="M68" s="487"/>
      <c r="N68" s="487"/>
      <c r="O68" s="487"/>
      <c r="P68" s="487"/>
      <c r="Q68" s="487"/>
      <c r="R68" s="212"/>
      <c r="S68" s="477"/>
      <c r="U68" s="519">
        <f t="shared" si="0"/>
        <v>0</v>
      </c>
    </row>
    <row r="69" spans="1:23" s="488" customFormat="1" ht="15.75" customHeight="1">
      <c r="A69" s="472"/>
      <c r="B69" s="520" t="s">
        <v>1067</v>
      </c>
      <c r="C69" s="168" t="s">
        <v>56</v>
      </c>
      <c r="D69" s="514"/>
      <c r="E69" s="514"/>
      <c r="F69" s="514"/>
      <c r="G69" s="514"/>
      <c r="H69" s="514"/>
      <c r="I69" s="514"/>
      <c r="J69" s="514"/>
      <c r="K69" s="514"/>
      <c r="L69" s="514"/>
      <c r="M69" s="514"/>
      <c r="N69" s="514"/>
      <c r="O69" s="514"/>
      <c r="P69" s="514"/>
      <c r="Q69" s="514"/>
      <c r="R69" s="477"/>
      <c r="S69" s="477"/>
      <c r="U69" s="519">
        <f t="shared" si="0"/>
        <v>0</v>
      </c>
    </row>
    <row r="70" spans="1:23" s="402" customFormat="1">
      <c r="A70" s="498"/>
      <c r="B70" s="483" t="s">
        <v>829</v>
      </c>
      <c r="C70" s="480" t="s">
        <v>56</v>
      </c>
      <c r="D70" s="489"/>
      <c r="E70" s="489"/>
      <c r="F70" s="489"/>
      <c r="G70" s="489"/>
      <c r="H70" s="489"/>
      <c r="I70" s="469"/>
      <c r="J70" s="469"/>
      <c r="K70" s="469"/>
      <c r="L70" s="469"/>
      <c r="M70" s="469"/>
      <c r="N70" s="469"/>
      <c r="O70" s="469"/>
      <c r="P70" s="469"/>
      <c r="Q70" s="469"/>
      <c r="R70" s="477"/>
      <c r="S70" s="477"/>
      <c r="U70" s="513">
        <f t="shared" si="0"/>
        <v>0</v>
      </c>
    </row>
    <row r="71" spans="1:23">
      <c r="A71" s="500"/>
      <c r="B71" s="483" t="s">
        <v>830</v>
      </c>
      <c r="C71" s="480" t="s">
        <v>56</v>
      </c>
      <c r="D71" s="489"/>
      <c r="E71" s="489"/>
      <c r="F71" s="489"/>
      <c r="G71" s="489"/>
      <c r="H71" s="489"/>
      <c r="I71" s="469"/>
      <c r="J71" s="469"/>
      <c r="K71" s="469"/>
      <c r="L71" s="469"/>
      <c r="M71" s="469"/>
      <c r="N71" s="469"/>
      <c r="O71" s="469"/>
      <c r="P71" s="469"/>
      <c r="Q71" s="469"/>
      <c r="R71" s="477"/>
      <c r="S71" s="477"/>
      <c r="U71" s="515">
        <f t="shared" si="0"/>
        <v>0</v>
      </c>
    </row>
    <row r="72" spans="1:23">
      <c r="A72" s="500"/>
      <c r="B72" s="483" t="s">
        <v>1068</v>
      </c>
      <c r="C72" s="480" t="s">
        <v>56</v>
      </c>
      <c r="D72" s="489"/>
      <c r="E72" s="489"/>
      <c r="F72" s="489"/>
      <c r="G72" s="489"/>
      <c r="H72" s="489"/>
      <c r="I72" s="469"/>
      <c r="J72" s="469"/>
      <c r="K72" s="469"/>
      <c r="L72" s="469"/>
      <c r="M72" s="469"/>
      <c r="N72" s="469"/>
      <c r="O72" s="469"/>
      <c r="P72" s="469"/>
      <c r="Q72" s="469"/>
      <c r="R72" s="477"/>
      <c r="S72" s="477"/>
      <c r="U72" s="515">
        <f t="shared" si="0"/>
        <v>0</v>
      </c>
    </row>
    <row r="73" spans="1:23">
      <c r="A73" s="500"/>
      <c r="B73" s="483" t="s">
        <v>816</v>
      </c>
      <c r="C73" s="480" t="s">
        <v>56</v>
      </c>
      <c r="D73" s="489"/>
      <c r="E73" s="489"/>
      <c r="F73" s="489"/>
      <c r="G73" s="489"/>
      <c r="H73" s="489"/>
      <c r="I73" s="469"/>
      <c r="J73" s="469"/>
      <c r="K73" s="469"/>
      <c r="L73" s="469"/>
      <c r="M73" s="469"/>
      <c r="N73" s="469"/>
      <c r="O73" s="469"/>
      <c r="P73" s="469"/>
      <c r="Q73" s="469"/>
      <c r="R73" s="477"/>
      <c r="S73" s="477"/>
      <c r="U73" s="515">
        <f t="shared" si="0"/>
        <v>0</v>
      </c>
    </row>
    <row r="74" spans="1:23">
      <c r="A74" s="500"/>
      <c r="B74" s="483" t="s">
        <v>817</v>
      </c>
      <c r="C74" s="480" t="s">
        <v>56</v>
      </c>
      <c r="D74" s="489"/>
      <c r="E74" s="489"/>
      <c r="F74" s="489"/>
      <c r="G74" s="489"/>
      <c r="H74" s="514"/>
      <c r="I74" s="469"/>
      <c r="J74" s="469"/>
      <c r="K74" s="469"/>
      <c r="L74" s="469"/>
      <c r="M74" s="469"/>
      <c r="N74" s="469"/>
      <c r="O74" s="469"/>
      <c r="P74" s="489"/>
      <c r="Q74" s="469"/>
      <c r="R74" s="477"/>
      <c r="S74" s="477"/>
      <c r="U74" s="515">
        <f t="shared" si="0"/>
        <v>0</v>
      </c>
    </row>
    <row r="75" spans="1:23">
      <c r="A75" s="500"/>
      <c r="B75" s="520" t="s">
        <v>1069</v>
      </c>
      <c r="C75" s="480" t="s">
        <v>56</v>
      </c>
      <c r="D75" s="521"/>
      <c r="E75" s="521"/>
      <c r="F75" s="521"/>
      <c r="G75" s="521"/>
      <c r="H75" s="507"/>
      <c r="I75" s="507"/>
      <c r="J75" s="507"/>
      <c r="K75" s="507"/>
      <c r="L75" s="507"/>
      <c r="M75" s="507"/>
      <c r="N75" s="507"/>
      <c r="O75" s="507"/>
      <c r="P75" s="507"/>
      <c r="Q75" s="507"/>
      <c r="R75" s="477"/>
      <c r="S75" s="477"/>
      <c r="U75" s="515">
        <f t="shared" si="0"/>
        <v>0</v>
      </c>
    </row>
    <row r="76" spans="1:23">
      <c r="A76" s="500"/>
      <c r="B76" s="483" t="s">
        <v>1070</v>
      </c>
      <c r="C76" s="480" t="s">
        <v>56</v>
      </c>
      <c r="D76" s="509"/>
      <c r="E76" s="509"/>
      <c r="F76" s="509"/>
      <c r="G76" s="509"/>
      <c r="H76" s="489"/>
      <c r="I76" s="489"/>
      <c r="J76" s="489"/>
      <c r="K76" s="489"/>
      <c r="L76" s="489"/>
      <c r="M76" s="489"/>
      <c r="N76" s="489"/>
      <c r="O76" s="489"/>
      <c r="P76" s="489"/>
      <c r="Q76" s="489"/>
      <c r="R76" s="477"/>
      <c r="S76" s="477"/>
      <c r="U76" s="515">
        <f t="shared" si="0"/>
        <v>0</v>
      </c>
    </row>
    <row r="77" spans="1:23">
      <c r="A77" s="508"/>
      <c r="B77" s="483" t="s">
        <v>831</v>
      </c>
      <c r="C77" s="480" t="s">
        <v>56</v>
      </c>
      <c r="D77" s="489"/>
      <c r="E77" s="489"/>
      <c r="F77" s="489"/>
      <c r="G77" s="489"/>
      <c r="H77" s="469"/>
      <c r="I77" s="489"/>
      <c r="J77" s="469"/>
      <c r="K77" s="469"/>
      <c r="L77" s="469"/>
      <c r="M77" s="489"/>
      <c r="N77" s="489"/>
      <c r="O77" s="489"/>
      <c r="P77" s="469"/>
      <c r="Q77" s="489"/>
      <c r="R77" s="477"/>
      <c r="S77" s="477"/>
      <c r="U77" s="515">
        <f t="shared" si="0"/>
        <v>0</v>
      </c>
    </row>
    <row r="78" spans="1:23" ht="30">
      <c r="A78" s="472"/>
      <c r="B78" s="483" t="s">
        <v>1071</v>
      </c>
      <c r="C78" s="168" t="s">
        <v>56</v>
      </c>
      <c r="D78" s="489"/>
      <c r="E78" s="489"/>
      <c r="F78" s="489"/>
      <c r="G78" s="489"/>
      <c r="H78" s="489"/>
      <c r="I78" s="489"/>
      <c r="J78" s="489"/>
      <c r="K78" s="489"/>
      <c r="L78" s="489"/>
      <c r="M78" s="489"/>
      <c r="N78" s="489"/>
      <c r="O78" s="489"/>
      <c r="P78" s="489"/>
      <c r="Q78" s="489"/>
      <c r="R78" s="477"/>
      <c r="S78" s="477"/>
      <c r="U78" s="515">
        <f t="shared" si="0"/>
        <v>0</v>
      </c>
    </row>
    <row r="79" spans="1:23">
      <c r="A79" s="472" t="s">
        <v>37</v>
      </c>
      <c r="B79" s="473" t="s">
        <v>832</v>
      </c>
      <c r="C79" s="168"/>
      <c r="D79" s="522"/>
      <c r="E79" s="522"/>
      <c r="F79" s="523"/>
      <c r="G79" s="523"/>
      <c r="H79" s="524"/>
      <c r="I79" s="524"/>
      <c r="J79" s="524"/>
      <c r="K79" s="524"/>
      <c r="L79" s="524"/>
      <c r="M79" s="524"/>
      <c r="N79" s="524"/>
      <c r="O79" s="524"/>
      <c r="P79" s="524"/>
      <c r="Q79" s="524"/>
      <c r="R79" s="477"/>
      <c r="S79" s="477"/>
      <c r="U79" s="515">
        <f t="shared" si="0"/>
        <v>0</v>
      </c>
    </row>
    <row r="80" spans="1:23">
      <c r="A80" s="472"/>
      <c r="B80" s="479" t="s">
        <v>833</v>
      </c>
      <c r="C80" s="168"/>
      <c r="D80" s="525"/>
      <c r="E80" s="525"/>
      <c r="F80" s="525"/>
      <c r="G80" s="525"/>
      <c r="H80" s="526"/>
      <c r="I80" s="526"/>
      <c r="J80" s="526"/>
      <c r="K80" s="526"/>
      <c r="L80" s="526"/>
      <c r="M80" s="526"/>
      <c r="N80" s="526"/>
      <c r="O80" s="526"/>
      <c r="P80" s="526"/>
      <c r="Q80" s="526"/>
      <c r="R80" s="477"/>
      <c r="S80" s="477"/>
      <c r="U80" s="515">
        <f t="shared" si="0"/>
        <v>0</v>
      </c>
    </row>
    <row r="81" spans="1:21">
      <c r="A81" s="498"/>
      <c r="B81" s="479" t="s">
        <v>834</v>
      </c>
      <c r="C81" s="480" t="s">
        <v>828</v>
      </c>
      <c r="D81" s="468"/>
      <c r="E81" s="468"/>
      <c r="F81" s="468"/>
      <c r="G81" s="468"/>
      <c r="H81" s="468"/>
      <c r="I81" s="468"/>
      <c r="J81" s="468"/>
      <c r="K81" s="468"/>
      <c r="L81" s="468"/>
      <c r="M81" s="468"/>
      <c r="N81" s="468"/>
      <c r="O81" s="468"/>
      <c r="P81" s="468"/>
      <c r="Q81" s="468"/>
      <c r="R81" s="482"/>
      <c r="S81" s="482"/>
      <c r="U81" s="515">
        <f t="shared" ref="U81:U117" si="1">SUM(K81:Q81)</f>
        <v>0</v>
      </c>
    </row>
    <row r="82" spans="1:21">
      <c r="A82" s="500"/>
      <c r="B82" s="479" t="s">
        <v>835</v>
      </c>
      <c r="C82" s="480"/>
      <c r="D82" s="489"/>
      <c r="E82" s="489"/>
      <c r="F82" s="489"/>
      <c r="G82" s="489"/>
      <c r="H82" s="489"/>
      <c r="I82" s="489"/>
      <c r="J82" s="489"/>
      <c r="K82" s="489"/>
      <c r="L82" s="489"/>
      <c r="M82" s="489"/>
      <c r="N82" s="489"/>
      <c r="O82" s="489"/>
      <c r="P82" s="489"/>
      <c r="Q82" s="489"/>
      <c r="R82" s="482"/>
      <c r="S82" s="482"/>
      <c r="U82" s="515">
        <f t="shared" si="1"/>
        <v>0</v>
      </c>
    </row>
    <row r="83" spans="1:21">
      <c r="A83" s="500"/>
      <c r="B83" s="479" t="s">
        <v>836</v>
      </c>
      <c r="C83" s="480" t="s">
        <v>828</v>
      </c>
      <c r="D83" s="468"/>
      <c r="E83" s="468"/>
      <c r="F83" s="468"/>
      <c r="G83" s="468"/>
      <c r="H83" s="468"/>
      <c r="I83" s="468"/>
      <c r="J83" s="468"/>
      <c r="K83" s="468"/>
      <c r="L83" s="468"/>
      <c r="M83" s="468"/>
      <c r="N83" s="468"/>
      <c r="O83" s="468"/>
      <c r="P83" s="468"/>
      <c r="Q83" s="468"/>
      <c r="R83" s="482"/>
      <c r="S83" s="482"/>
      <c r="U83" s="515">
        <f t="shared" si="1"/>
        <v>0</v>
      </c>
    </row>
    <row r="84" spans="1:21">
      <c r="A84" s="500"/>
      <c r="B84" s="479" t="s">
        <v>837</v>
      </c>
      <c r="C84" s="480"/>
      <c r="D84" s="489"/>
      <c r="E84" s="489"/>
      <c r="F84" s="489"/>
      <c r="G84" s="489"/>
      <c r="H84" s="489"/>
      <c r="I84" s="489"/>
      <c r="J84" s="489"/>
      <c r="K84" s="489"/>
      <c r="L84" s="489"/>
      <c r="M84" s="489"/>
      <c r="N84" s="489"/>
      <c r="O84" s="489"/>
      <c r="P84" s="489"/>
      <c r="Q84" s="489"/>
      <c r="R84" s="482"/>
      <c r="S84" s="482"/>
      <c r="U84" s="515">
        <f t="shared" si="1"/>
        <v>0</v>
      </c>
    </row>
    <row r="85" spans="1:21" ht="15" customHeight="1">
      <c r="A85" s="500"/>
      <c r="B85" s="479" t="s">
        <v>838</v>
      </c>
      <c r="C85" s="480" t="s">
        <v>11</v>
      </c>
      <c r="D85" s="468"/>
      <c r="E85" s="468"/>
      <c r="F85" s="468"/>
      <c r="G85" s="468"/>
      <c r="H85" s="468"/>
      <c r="I85" s="468"/>
      <c r="J85" s="468"/>
      <c r="K85" s="468"/>
      <c r="L85" s="468"/>
      <c r="M85" s="468"/>
      <c r="N85" s="468"/>
      <c r="O85" s="468"/>
      <c r="P85" s="468"/>
      <c r="Q85" s="468"/>
      <c r="R85" s="482"/>
      <c r="S85" s="482"/>
      <c r="U85" s="515">
        <f t="shared" si="1"/>
        <v>0</v>
      </c>
    </row>
    <row r="86" spans="1:21">
      <c r="A86" s="500"/>
      <c r="B86" s="479" t="s">
        <v>839</v>
      </c>
      <c r="C86" s="480"/>
      <c r="D86" s="489"/>
      <c r="E86" s="489"/>
      <c r="F86" s="489"/>
      <c r="G86" s="489"/>
      <c r="H86" s="489"/>
      <c r="I86" s="489"/>
      <c r="J86" s="489"/>
      <c r="K86" s="489"/>
      <c r="L86" s="489"/>
      <c r="M86" s="489"/>
      <c r="N86" s="489"/>
      <c r="O86" s="489"/>
      <c r="P86" s="489"/>
      <c r="Q86" s="489"/>
      <c r="R86" s="482"/>
      <c r="S86" s="482"/>
      <c r="U86" s="515">
        <f t="shared" si="1"/>
        <v>0</v>
      </c>
    </row>
    <row r="87" spans="1:21">
      <c r="A87" s="500"/>
      <c r="B87" s="479" t="s">
        <v>840</v>
      </c>
      <c r="C87" s="480" t="s">
        <v>11</v>
      </c>
      <c r="D87" s="468"/>
      <c r="E87" s="468"/>
      <c r="F87" s="468"/>
      <c r="G87" s="468"/>
      <c r="H87" s="468"/>
      <c r="I87" s="468"/>
      <c r="J87" s="468"/>
      <c r="K87" s="468"/>
      <c r="L87" s="468"/>
      <c r="M87" s="468"/>
      <c r="N87" s="468"/>
      <c r="O87" s="468"/>
      <c r="P87" s="468"/>
      <c r="Q87" s="468"/>
      <c r="R87" s="482"/>
      <c r="S87" s="482"/>
      <c r="U87" s="515">
        <f t="shared" si="1"/>
        <v>0</v>
      </c>
    </row>
    <row r="88" spans="1:21">
      <c r="A88" s="500"/>
      <c r="B88" s="479" t="s">
        <v>841</v>
      </c>
      <c r="C88" s="480"/>
      <c r="D88" s="489"/>
      <c r="E88" s="489"/>
      <c r="F88" s="489"/>
      <c r="G88" s="489"/>
      <c r="H88" s="489"/>
      <c r="I88" s="489"/>
      <c r="J88" s="489"/>
      <c r="K88" s="489"/>
      <c r="L88" s="489"/>
      <c r="M88" s="489"/>
      <c r="N88" s="489"/>
      <c r="O88" s="489"/>
      <c r="P88" s="489"/>
      <c r="Q88" s="489"/>
      <c r="R88" s="482"/>
      <c r="S88" s="482"/>
      <c r="U88" s="515">
        <f t="shared" si="1"/>
        <v>0</v>
      </c>
    </row>
    <row r="89" spans="1:21" ht="60.75" customHeight="1">
      <c r="A89" s="508"/>
      <c r="B89" s="483" t="s">
        <v>1072</v>
      </c>
      <c r="C89" s="480" t="s">
        <v>11</v>
      </c>
      <c r="D89" s="489"/>
      <c r="E89" s="489"/>
      <c r="F89" s="489"/>
      <c r="G89" s="489"/>
      <c r="H89" s="489"/>
      <c r="I89" s="489"/>
      <c r="J89" s="489"/>
      <c r="K89" s="489"/>
      <c r="L89" s="489"/>
      <c r="M89" s="489"/>
      <c r="N89" s="489"/>
      <c r="O89" s="489"/>
      <c r="P89" s="489"/>
      <c r="Q89" s="489"/>
      <c r="R89" s="482"/>
      <c r="S89" s="482"/>
      <c r="U89" s="515">
        <f t="shared" si="1"/>
        <v>0</v>
      </c>
    </row>
    <row r="90" spans="1:21">
      <c r="A90" s="478"/>
      <c r="B90" s="479" t="s">
        <v>842</v>
      </c>
      <c r="C90" s="480"/>
      <c r="D90" s="527"/>
      <c r="E90" s="527"/>
      <c r="F90" s="528"/>
      <c r="G90" s="528"/>
      <c r="H90" s="529"/>
      <c r="I90" s="530"/>
      <c r="J90" s="530"/>
      <c r="K90" s="529"/>
      <c r="L90" s="530"/>
      <c r="M90" s="530"/>
      <c r="N90" s="530"/>
      <c r="O90" s="530"/>
      <c r="P90" s="530"/>
      <c r="Q90" s="530"/>
      <c r="R90" s="477"/>
      <c r="S90" s="477"/>
      <c r="U90" s="515">
        <f t="shared" si="1"/>
        <v>0</v>
      </c>
    </row>
    <row r="91" spans="1:21">
      <c r="A91" s="472" t="s">
        <v>359</v>
      </c>
      <c r="B91" s="473" t="s">
        <v>843</v>
      </c>
      <c r="C91" s="480"/>
      <c r="D91" s="531"/>
      <c r="E91" s="531"/>
      <c r="F91" s="531"/>
      <c r="G91" s="531"/>
      <c r="H91" s="532"/>
      <c r="I91" s="532"/>
      <c r="J91" s="532"/>
      <c r="K91" s="532"/>
      <c r="L91" s="532"/>
      <c r="M91" s="532"/>
      <c r="N91" s="532"/>
      <c r="O91" s="532"/>
      <c r="P91" s="532"/>
      <c r="Q91" s="532"/>
      <c r="R91" s="477"/>
      <c r="S91" s="477"/>
      <c r="U91" s="515">
        <f t="shared" si="1"/>
        <v>0</v>
      </c>
    </row>
    <row r="92" spans="1:21" ht="30">
      <c r="A92" s="478" t="s">
        <v>443</v>
      </c>
      <c r="B92" s="479" t="s">
        <v>844</v>
      </c>
      <c r="C92" s="480" t="s">
        <v>29</v>
      </c>
      <c r="D92" s="216"/>
      <c r="E92" s="216"/>
      <c r="F92" s="216"/>
      <c r="G92" s="216"/>
      <c r="H92" s="532"/>
      <c r="I92" s="511"/>
      <c r="J92" s="511"/>
      <c r="K92" s="532"/>
      <c r="L92" s="511"/>
      <c r="M92" s="511"/>
      <c r="N92" s="511"/>
      <c r="O92" s="511"/>
      <c r="P92" s="511"/>
      <c r="Q92" s="511"/>
      <c r="R92" s="477"/>
      <c r="S92" s="477"/>
      <c r="U92" s="515">
        <f t="shared" si="1"/>
        <v>0</v>
      </c>
    </row>
    <row r="93" spans="1:21" ht="30">
      <c r="A93" s="478"/>
      <c r="B93" s="492" t="s">
        <v>845</v>
      </c>
      <c r="C93" s="480" t="s">
        <v>11</v>
      </c>
      <c r="D93" s="216"/>
      <c r="E93" s="216"/>
      <c r="F93" s="216"/>
      <c r="G93" s="216"/>
      <c r="H93" s="532"/>
      <c r="I93" s="511"/>
      <c r="J93" s="511"/>
      <c r="K93" s="216"/>
      <c r="L93" s="511"/>
      <c r="M93" s="511"/>
      <c r="N93" s="511"/>
      <c r="O93" s="511"/>
      <c r="P93" s="511"/>
      <c r="Q93" s="511"/>
      <c r="R93" s="477"/>
      <c r="S93" s="477"/>
      <c r="U93" s="515">
        <f t="shared" si="1"/>
        <v>0</v>
      </c>
    </row>
    <row r="94" spans="1:21" ht="30">
      <c r="A94" s="478"/>
      <c r="B94" s="479" t="s">
        <v>846</v>
      </c>
      <c r="C94" s="480" t="s">
        <v>29</v>
      </c>
      <c r="D94" s="489"/>
      <c r="E94" s="489"/>
      <c r="F94" s="489"/>
      <c r="G94" s="489"/>
      <c r="H94" s="468"/>
      <c r="I94" s="468"/>
      <c r="J94" s="468"/>
      <c r="K94" s="468"/>
      <c r="L94" s="468"/>
      <c r="M94" s="468"/>
      <c r="N94" s="468"/>
      <c r="O94" s="468"/>
      <c r="P94" s="468"/>
      <c r="Q94" s="468"/>
      <c r="R94" s="477"/>
      <c r="S94" s="477"/>
      <c r="U94" s="515">
        <f t="shared" si="1"/>
        <v>0</v>
      </c>
    </row>
    <row r="95" spans="1:21" ht="26.25" customHeight="1">
      <c r="A95" s="478"/>
      <c r="B95" s="479" t="s">
        <v>847</v>
      </c>
      <c r="C95" s="480" t="s">
        <v>11</v>
      </c>
      <c r="D95" s="468"/>
      <c r="E95" s="468"/>
      <c r="F95" s="468"/>
      <c r="G95" s="468"/>
      <c r="H95" s="468"/>
      <c r="I95" s="468"/>
      <c r="J95" s="468"/>
      <c r="K95" s="468"/>
      <c r="L95" s="468"/>
      <c r="M95" s="468"/>
      <c r="N95" s="468"/>
      <c r="O95" s="468"/>
      <c r="P95" s="468"/>
      <c r="Q95" s="468"/>
      <c r="R95" s="477"/>
      <c r="S95" s="477"/>
      <c r="U95" s="515">
        <f t="shared" si="1"/>
        <v>0</v>
      </c>
    </row>
    <row r="96" spans="1:21">
      <c r="A96" s="472" t="s">
        <v>848</v>
      </c>
      <c r="B96" s="473" t="s">
        <v>849</v>
      </c>
      <c r="C96" s="480"/>
      <c r="D96" s="533"/>
      <c r="E96" s="533"/>
      <c r="F96" s="533"/>
      <c r="G96" s="533"/>
      <c r="H96" s="475"/>
      <c r="I96" s="475"/>
      <c r="J96" s="475"/>
      <c r="K96" s="216"/>
      <c r="L96" s="475"/>
      <c r="M96" s="475"/>
      <c r="N96" s="475"/>
      <c r="O96" s="475"/>
      <c r="P96" s="475"/>
      <c r="Q96" s="475"/>
      <c r="R96" s="477"/>
      <c r="S96" s="477"/>
      <c r="U96" s="515">
        <f t="shared" si="1"/>
        <v>0</v>
      </c>
    </row>
    <row r="97" spans="1:23">
      <c r="A97" s="472">
        <v>1</v>
      </c>
      <c r="B97" s="473" t="s">
        <v>850</v>
      </c>
      <c r="C97" s="480"/>
      <c r="D97" s="531"/>
      <c r="E97" s="531"/>
      <c r="F97" s="531"/>
      <c r="G97" s="531"/>
      <c r="H97" s="532"/>
      <c r="I97" s="511"/>
      <c r="J97" s="511"/>
      <c r="K97" s="532"/>
      <c r="L97" s="511"/>
      <c r="M97" s="511"/>
      <c r="N97" s="511"/>
      <c r="O97" s="511"/>
      <c r="P97" s="511"/>
      <c r="Q97" s="511"/>
      <c r="R97" s="477"/>
      <c r="S97" s="477"/>
      <c r="U97" s="515">
        <f t="shared" si="1"/>
        <v>0</v>
      </c>
    </row>
    <row r="98" spans="1:23">
      <c r="A98" s="472" t="s">
        <v>477</v>
      </c>
      <c r="B98" s="473" t="s">
        <v>851</v>
      </c>
      <c r="C98" s="168" t="s">
        <v>60</v>
      </c>
      <c r="D98" s="518"/>
      <c r="E98" s="518"/>
      <c r="F98" s="518"/>
      <c r="G98" s="518"/>
      <c r="H98" s="518"/>
      <c r="I98" s="518"/>
      <c r="J98" s="518"/>
      <c r="K98" s="521"/>
      <c r="L98" s="518"/>
      <c r="M98" s="518"/>
      <c r="N98" s="518"/>
      <c r="O98" s="518"/>
      <c r="P98" s="518"/>
      <c r="Q98" s="518"/>
      <c r="R98" s="534"/>
      <c r="S98" s="534"/>
      <c r="U98" s="515">
        <f t="shared" si="1"/>
        <v>0</v>
      </c>
      <c r="W98" s="515"/>
    </row>
    <row r="99" spans="1:23" s="402" customFormat="1">
      <c r="A99" s="498"/>
      <c r="B99" s="479" t="s">
        <v>852</v>
      </c>
      <c r="C99" s="480" t="s">
        <v>773</v>
      </c>
      <c r="D99" s="468"/>
      <c r="E99" s="468"/>
      <c r="F99" s="468"/>
      <c r="G99" s="468"/>
      <c r="H99" s="468"/>
      <c r="I99" s="468"/>
      <c r="J99" s="468"/>
      <c r="K99" s="468"/>
      <c r="L99" s="468"/>
      <c r="M99" s="468"/>
      <c r="N99" s="468"/>
      <c r="O99" s="468"/>
      <c r="P99" s="468"/>
      <c r="Q99" s="468"/>
      <c r="R99" s="477"/>
      <c r="S99" s="477"/>
      <c r="U99" s="513">
        <f t="shared" si="1"/>
        <v>0</v>
      </c>
      <c r="W99" s="515"/>
    </row>
    <row r="100" spans="1:23">
      <c r="A100" s="500"/>
      <c r="B100" s="479" t="s">
        <v>853</v>
      </c>
      <c r="C100" s="480" t="s">
        <v>773</v>
      </c>
      <c r="D100" s="468"/>
      <c r="E100" s="468"/>
      <c r="F100" s="468"/>
      <c r="G100" s="468"/>
      <c r="H100" s="535"/>
      <c r="I100" s="535"/>
      <c r="J100" s="535"/>
      <c r="K100" s="535"/>
      <c r="L100" s="535"/>
      <c r="M100" s="535"/>
      <c r="N100" s="535"/>
      <c r="O100" s="535"/>
      <c r="P100" s="535"/>
      <c r="Q100" s="535"/>
      <c r="R100" s="477"/>
      <c r="S100" s="477"/>
      <c r="U100" s="515">
        <f t="shared" si="1"/>
        <v>0</v>
      </c>
      <c r="W100" s="515"/>
    </row>
    <row r="101" spans="1:23">
      <c r="A101" s="500"/>
      <c r="B101" s="479" t="s">
        <v>854</v>
      </c>
      <c r="C101" s="480" t="s">
        <v>773</v>
      </c>
      <c r="D101" s="468"/>
      <c r="E101" s="470"/>
      <c r="F101" s="468"/>
      <c r="G101" s="468"/>
      <c r="H101" s="467"/>
      <c r="I101" s="467"/>
      <c r="J101" s="467"/>
      <c r="K101" s="481"/>
      <c r="L101" s="467"/>
      <c r="M101" s="467"/>
      <c r="N101" s="481"/>
      <c r="O101" s="467"/>
      <c r="P101" s="481"/>
      <c r="Q101" s="467"/>
      <c r="R101" s="477"/>
      <c r="S101" s="477"/>
      <c r="U101" s="515">
        <f t="shared" si="1"/>
        <v>0</v>
      </c>
      <c r="W101" s="515"/>
    </row>
    <row r="102" spans="1:23">
      <c r="A102" s="500"/>
      <c r="B102" s="479" t="s">
        <v>855</v>
      </c>
      <c r="C102" s="480" t="s">
        <v>11</v>
      </c>
      <c r="D102" s="468"/>
      <c r="E102" s="468"/>
      <c r="F102" s="468"/>
      <c r="G102" s="468"/>
      <c r="H102" s="468"/>
      <c r="I102" s="468"/>
      <c r="J102" s="468"/>
      <c r="K102" s="468"/>
      <c r="L102" s="468"/>
      <c r="M102" s="468"/>
      <c r="N102" s="468"/>
      <c r="O102" s="468"/>
      <c r="P102" s="468"/>
      <c r="Q102" s="468"/>
      <c r="R102" s="482"/>
      <c r="S102" s="482"/>
      <c r="U102" s="515">
        <f t="shared" si="1"/>
        <v>0</v>
      </c>
      <c r="W102" s="515"/>
    </row>
    <row r="103" spans="1:23" ht="38.25">
      <c r="A103" s="508"/>
      <c r="B103" s="479" t="s">
        <v>856</v>
      </c>
      <c r="C103" s="501" t="s">
        <v>857</v>
      </c>
      <c r="D103" s="468"/>
      <c r="E103" s="468"/>
      <c r="F103" s="468"/>
      <c r="G103" s="468"/>
      <c r="H103" s="468"/>
      <c r="I103" s="468"/>
      <c r="J103" s="468"/>
      <c r="K103" s="468"/>
      <c r="L103" s="468"/>
      <c r="M103" s="468"/>
      <c r="N103" s="468"/>
      <c r="O103" s="468"/>
      <c r="P103" s="468"/>
      <c r="Q103" s="468"/>
      <c r="R103" s="477"/>
      <c r="S103" s="477"/>
      <c r="U103" s="515">
        <f t="shared" si="1"/>
        <v>0</v>
      </c>
      <c r="W103" s="515"/>
    </row>
    <row r="104" spans="1:23">
      <c r="A104" s="472" t="s">
        <v>484</v>
      </c>
      <c r="B104" s="473" t="s">
        <v>1073</v>
      </c>
      <c r="C104" s="480"/>
      <c r="D104" s="217"/>
      <c r="E104" s="217"/>
      <c r="F104" s="217"/>
      <c r="G104" s="217"/>
      <c r="H104" s="217"/>
      <c r="I104" s="217"/>
      <c r="J104" s="217"/>
      <c r="K104" s="217"/>
      <c r="L104" s="217"/>
      <c r="M104" s="217"/>
      <c r="N104" s="217"/>
      <c r="O104" s="217"/>
      <c r="P104" s="217"/>
      <c r="Q104" s="217"/>
      <c r="R104" s="477"/>
      <c r="S104" s="477"/>
      <c r="U104" s="515">
        <f t="shared" si="1"/>
        <v>0</v>
      </c>
      <c r="W104" s="515"/>
    </row>
    <row r="105" spans="1:23">
      <c r="A105" s="478"/>
      <c r="B105" s="479" t="s">
        <v>858</v>
      </c>
      <c r="C105" s="480" t="s">
        <v>60</v>
      </c>
      <c r="D105" s="225"/>
      <c r="E105" s="225"/>
      <c r="F105" s="225"/>
      <c r="G105" s="225"/>
      <c r="H105" s="225"/>
      <c r="I105" s="225"/>
      <c r="J105" s="225"/>
      <c r="K105" s="225"/>
      <c r="L105" s="225"/>
      <c r="M105" s="225"/>
      <c r="N105" s="225"/>
      <c r="O105" s="225"/>
      <c r="P105" s="225"/>
      <c r="Q105" s="225"/>
      <c r="R105" s="477"/>
      <c r="S105" s="477"/>
      <c r="U105" s="515">
        <f t="shared" si="1"/>
        <v>0</v>
      </c>
      <c r="W105" s="515"/>
    </row>
    <row r="106" spans="1:23">
      <c r="A106" s="478"/>
      <c r="B106" s="479" t="s">
        <v>859</v>
      </c>
      <c r="C106" s="480" t="s">
        <v>11</v>
      </c>
      <c r="D106" s="468"/>
      <c r="E106" s="468"/>
      <c r="F106" s="468"/>
      <c r="G106" s="468"/>
      <c r="H106" s="468"/>
      <c r="I106" s="468"/>
      <c r="J106" s="468"/>
      <c r="K106" s="468"/>
      <c r="L106" s="489"/>
      <c r="M106" s="468"/>
      <c r="N106" s="468"/>
      <c r="O106" s="468"/>
      <c r="P106" s="468"/>
      <c r="Q106" s="468"/>
      <c r="R106" s="482"/>
      <c r="S106" s="482"/>
      <c r="U106" s="515">
        <f t="shared" si="1"/>
        <v>0</v>
      </c>
      <c r="W106" s="515"/>
    </row>
    <row r="107" spans="1:23">
      <c r="A107" s="478"/>
      <c r="B107" s="479" t="s">
        <v>860</v>
      </c>
      <c r="C107" s="480" t="s">
        <v>60</v>
      </c>
      <c r="D107" s="225"/>
      <c r="E107" s="225"/>
      <c r="F107" s="225"/>
      <c r="G107" s="225"/>
      <c r="H107" s="225"/>
      <c r="I107" s="225"/>
      <c r="J107" s="225"/>
      <c r="K107" s="225"/>
      <c r="L107" s="225"/>
      <c r="M107" s="225"/>
      <c r="N107" s="225"/>
      <c r="O107" s="225"/>
      <c r="P107" s="225"/>
      <c r="Q107" s="225"/>
      <c r="R107" s="477"/>
      <c r="S107" s="477"/>
      <c r="U107" s="515">
        <f t="shared" si="1"/>
        <v>0</v>
      </c>
      <c r="W107" s="515"/>
    </row>
    <row r="108" spans="1:23">
      <c r="A108" s="478"/>
      <c r="B108" s="479" t="s">
        <v>859</v>
      </c>
      <c r="C108" s="480" t="s">
        <v>11</v>
      </c>
      <c r="D108" s="468"/>
      <c r="E108" s="468"/>
      <c r="F108" s="468"/>
      <c r="G108" s="468"/>
      <c r="H108" s="468"/>
      <c r="I108" s="468"/>
      <c r="J108" s="468"/>
      <c r="K108" s="468"/>
      <c r="L108" s="468"/>
      <c r="M108" s="468"/>
      <c r="N108" s="468"/>
      <c r="O108" s="468"/>
      <c r="P108" s="468"/>
      <c r="Q108" s="468"/>
      <c r="R108" s="482"/>
      <c r="S108" s="482"/>
      <c r="U108" s="515">
        <f t="shared" si="1"/>
        <v>0</v>
      </c>
      <c r="W108" s="515"/>
    </row>
    <row r="109" spans="1:23" ht="27.95" customHeight="1">
      <c r="A109" s="472" t="s">
        <v>492</v>
      </c>
      <c r="B109" s="473" t="s">
        <v>1074</v>
      </c>
      <c r="C109" s="480"/>
      <c r="D109" s="536"/>
      <c r="E109" s="536"/>
      <c r="F109" s="536"/>
      <c r="G109" s="536"/>
      <c r="H109" s="536"/>
      <c r="I109" s="536"/>
      <c r="J109" s="536"/>
      <c r="K109" s="536"/>
      <c r="L109" s="536"/>
      <c r="M109" s="536"/>
      <c r="N109" s="536"/>
      <c r="O109" s="536"/>
      <c r="P109" s="536"/>
      <c r="Q109" s="536"/>
      <c r="R109" s="477"/>
      <c r="S109" s="477"/>
      <c r="U109" s="515">
        <f t="shared" si="1"/>
        <v>0</v>
      </c>
      <c r="W109" s="515"/>
    </row>
    <row r="110" spans="1:23">
      <c r="A110" s="478"/>
      <c r="B110" s="479" t="s">
        <v>861</v>
      </c>
      <c r="C110" s="480" t="s">
        <v>60</v>
      </c>
      <c r="D110" s="225"/>
      <c r="E110" s="225"/>
      <c r="F110" s="225"/>
      <c r="G110" s="225"/>
      <c r="H110" s="225"/>
      <c r="I110" s="537"/>
      <c r="J110" s="225"/>
      <c r="K110" s="225"/>
      <c r="L110" s="225"/>
      <c r="M110" s="538"/>
      <c r="N110" s="538"/>
      <c r="O110" s="225"/>
      <c r="P110" s="225"/>
      <c r="Q110" s="225"/>
      <c r="R110" s="477"/>
      <c r="S110" s="477"/>
      <c r="U110" s="515">
        <f t="shared" si="1"/>
        <v>0</v>
      </c>
      <c r="W110" s="515"/>
    </row>
    <row r="111" spans="1:23">
      <c r="A111" s="478"/>
      <c r="B111" s="479" t="s">
        <v>859</v>
      </c>
      <c r="C111" s="480" t="s">
        <v>11</v>
      </c>
      <c r="D111" s="468"/>
      <c r="E111" s="539"/>
      <c r="F111" s="470"/>
      <c r="G111" s="468"/>
      <c r="H111" s="468"/>
      <c r="I111" s="483"/>
      <c r="J111" s="468"/>
      <c r="K111" s="468"/>
      <c r="L111" s="468"/>
      <c r="M111" s="468"/>
      <c r="N111" s="468"/>
      <c r="O111" s="468"/>
      <c r="P111" s="468"/>
      <c r="Q111" s="468"/>
      <c r="R111" s="482"/>
      <c r="S111" s="482"/>
      <c r="U111" s="515">
        <f t="shared" si="1"/>
        <v>0</v>
      </c>
      <c r="W111" s="515"/>
    </row>
    <row r="112" spans="1:23">
      <c r="A112" s="478"/>
      <c r="B112" s="479" t="s">
        <v>862</v>
      </c>
      <c r="C112" s="480" t="s">
        <v>60</v>
      </c>
      <c r="D112" s="225"/>
      <c r="E112" s="225"/>
      <c r="F112" s="225"/>
      <c r="G112" s="225"/>
      <c r="H112" s="225"/>
      <c r="I112" s="225"/>
      <c r="J112" s="225"/>
      <c r="K112" s="225"/>
      <c r="L112" s="225"/>
      <c r="M112" s="225"/>
      <c r="N112" s="225"/>
      <c r="O112" s="225"/>
      <c r="P112" s="225"/>
      <c r="Q112" s="225"/>
      <c r="R112" s="477"/>
      <c r="S112" s="477"/>
      <c r="U112" s="515">
        <f t="shared" si="1"/>
        <v>0</v>
      </c>
      <c r="W112" s="515"/>
    </row>
    <row r="113" spans="1:23">
      <c r="A113" s="478"/>
      <c r="B113" s="479" t="s">
        <v>859</v>
      </c>
      <c r="C113" s="480" t="s">
        <v>11</v>
      </c>
      <c r="D113" s="468"/>
      <c r="E113" s="539"/>
      <c r="F113" s="468"/>
      <c r="G113" s="468"/>
      <c r="H113" s="468"/>
      <c r="I113" s="468"/>
      <c r="J113" s="468"/>
      <c r="K113" s="468"/>
      <c r="L113" s="468"/>
      <c r="M113" s="468"/>
      <c r="N113" s="468"/>
      <c r="O113" s="468"/>
      <c r="P113" s="468"/>
      <c r="Q113" s="468"/>
      <c r="R113" s="482"/>
      <c r="S113" s="482"/>
      <c r="U113" s="515">
        <f t="shared" si="1"/>
        <v>0</v>
      </c>
      <c r="W113" s="515"/>
    </row>
    <row r="114" spans="1:23">
      <c r="A114" s="472">
        <v>2</v>
      </c>
      <c r="B114" s="473" t="s">
        <v>1075</v>
      </c>
      <c r="C114" s="480"/>
      <c r="D114" s="533"/>
      <c r="E114" s="533"/>
      <c r="F114" s="533"/>
      <c r="G114" s="533"/>
      <c r="H114" s="540"/>
      <c r="I114" s="511"/>
      <c r="J114" s="511"/>
      <c r="K114" s="532"/>
      <c r="L114" s="511"/>
      <c r="M114" s="511"/>
      <c r="N114" s="511"/>
      <c r="O114" s="511"/>
      <c r="P114" s="511"/>
      <c r="Q114" s="511"/>
      <c r="R114" s="482"/>
      <c r="S114" s="482"/>
      <c r="U114" s="515">
        <f t="shared" si="1"/>
        <v>0</v>
      </c>
    </row>
    <row r="115" spans="1:23" ht="29.25" customHeight="1">
      <c r="A115" s="498"/>
      <c r="B115" s="479" t="s">
        <v>863</v>
      </c>
      <c r="C115" s="480" t="s">
        <v>11</v>
      </c>
      <c r="D115" s="468"/>
      <c r="E115" s="489"/>
      <c r="F115" s="489"/>
      <c r="G115" s="489"/>
      <c r="H115" s="535"/>
      <c r="I115" s="535"/>
      <c r="J115" s="535"/>
      <c r="K115" s="535"/>
      <c r="L115" s="535"/>
      <c r="M115" s="535"/>
      <c r="N115" s="535"/>
      <c r="O115" s="535"/>
      <c r="P115" s="535"/>
      <c r="Q115" s="535"/>
      <c r="R115" s="482"/>
      <c r="S115" s="482"/>
      <c r="U115" s="515">
        <f t="shared" si="1"/>
        <v>0</v>
      </c>
    </row>
    <row r="116" spans="1:23" ht="15.75" customHeight="1">
      <c r="A116" s="500"/>
      <c r="B116" s="479" t="s">
        <v>864</v>
      </c>
      <c r="C116" s="480" t="s">
        <v>11</v>
      </c>
      <c r="D116" s="468"/>
      <c r="E116" s="489"/>
      <c r="F116" s="489"/>
      <c r="G116" s="489"/>
      <c r="H116" s="467"/>
      <c r="I116" s="467"/>
      <c r="J116" s="467"/>
      <c r="K116" s="467"/>
      <c r="L116" s="467"/>
      <c r="M116" s="467"/>
      <c r="N116" s="467"/>
      <c r="O116" s="467"/>
      <c r="P116" s="467"/>
      <c r="Q116" s="467"/>
      <c r="R116" s="482"/>
      <c r="S116" s="482"/>
      <c r="U116" s="515">
        <f t="shared" si="1"/>
        <v>0</v>
      </c>
    </row>
    <row r="117" spans="1:23" ht="30">
      <c r="A117" s="500"/>
      <c r="B117" s="479" t="s">
        <v>865</v>
      </c>
      <c r="C117" s="480" t="s">
        <v>11</v>
      </c>
      <c r="D117" s="468"/>
      <c r="E117" s="489"/>
      <c r="F117" s="468"/>
      <c r="G117" s="468"/>
      <c r="H117" s="467"/>
      <c r="I117" s="467"/>
      <c r="J117" s="467"/>
      <c r="K117" s="467"/>
      <c r="L117" s="467"/>
      <c r="M117" s="467"/>
      <c r="N117" s="467"/>
      <c r="O117" s="467"/>
      <c r="P117" s="467"/>
      <c r="Q117" s="467"/>
      <c r="R117" s="482"/>
      <c r="S117" s="482"/>
      <c r="U117" s="515">
        <f t="shared" si="1"/>
        <v>0</v>
      </c>
    </row>
    <row r="118" spans="1:23" ht="42" customHeight="1">
      <c r="A118" s="500"/>
      <c r="B118" s="483" t="s">
        <v>1076</v>
      </c>
      <c r="C118" s="480" t="s">
        <v>11</v>
      </c>
      <c r="D118" s="468"/>
      <c r="E118" s="468"/>
      <c r="F118" s="468"/>
      <c r="G118" s="468"/>
      <c r="H118" s="467"/>
      <c r="I118" s="467"/>
      <c r="J118" s="481"/>
      <c r="K118" s="467"/>
      <c r="L118" s="481"/>
      <c r="M118" s="481"/>
      <c r="N118" s="481"/>
      <c r="O118" s="481"/>
      <c r="P118" s="481"/>
      <c r="Q118" s="481"/>
      <c r="R118" s="482"/>
      <c r="S118" s="482"/>
      <c r="U118" s="515"/>
    </row>
    <row r="119" spans="1:23" ht="40.5" customHeight="1">
      <c r="A119" s="541"/>
      <c r="B119" s="479" t="s">
        <v>866</v>
      </c>
      <c r="C119" s="480" t="s">
        <v>11</v>
      </c>
      <c r="D119" s="468"/>
      <c r="E119" s="468"/>
      <c r="F119" s="468"/>
      <c r="G119" s="468"/>
      <c r="H119" s="468"/>
      <c r="I119" s="468"/>
      <c r="J119" s="468"/>
      <c r="K119" s="468"/>
      <c r="L119" s="468"/>
      <c r="M119" s="468"/>
      <c r="N119" s="468"/>
      <c r="O119" s="468"/>
      <c r="P119" s="468"/>
      <c r="Q119" s="468"/>
      <c r="R119" s="482"/>
      <c r="S119" s="482"/>
      <c r="U119" s="515">
        <f>SUM(K119:Q119)</f>
        <v>0</v>
      </c>
    </row>
    <row r="120" spans="1:23" ht="19.5" customHeight="1">
      <c r="A120" s="472" t="s">
        <v>867</v>
      </c>
      <c r="B120" s="542" t="s">
        <v>868</v>
      </c>
      <c r="C120" s="543" t="s">
        <v>60</v>
      </c>
      <c r="D120" s="544"/>
      <c r="E120" s="544"/>
      <c r="F120" s="544"/>
      <c r="G120" s="544"/>
      <c r="H120" s="544"/>
      <c r="I120" s="544"/>
      <c r="J120" s="544"/>
      <c r="K120" s="544"/>
      <c r="L120" s="544"/>
      <c r="M120" s="544"/>
      <c r="N120" s="544"/>
      <c r="O120" s="544"/>
      <c r="P120" s="544"/>
      <c r="Q120" s="544"/>
      <c r="R120" s="534"/>
      <c r="S120" s="534"/>
      <c r="U120" s="515">
        <f>SUM(K120:Q120)</f>
        <v>0</v>
      </c>
      <c r="W120" s="515"/>
    </row>
    <row r="121" spans="1:23" s="402" customFormat="1" ht="28.5" customHeight="1">
      <c r="A121" s="484"/>
      <c r="B121" s="545" t="s">
        <v>869</v>
      </c>
      <c r="C121" s="486" t="s">
        <v>11</v>
      </c>
      <c r="D121" s="487"/>
      <c r="E121" s="487"/>
      <c r="F121" s="487"/>
      <c r="G121" s="487"/>
      <c r="H121" s="487"/>
      <c r="I121" s="487"/>
      <c r="J121" s="487"/>
      <c r="K121" s="487"/>
      <c r="L121" s="487"/>
      <c r="M121" s="487"/>
      <c r="N121" s="487"/>
      <c r="O121" s="487"/>
      <c r="P121" s="487"/>
      <c r="Q121" s="487"/>
      <c r="R121" s="546"/>
      <c r="S121" s="546"/>
    </row>
    <row r="122" spans="1:23" s="488" customFormat="1" ht="28.5">
      <c r="A122" s="472" t="s">
        <v>870</v>
      </c>
      <c r="B122" s="473" t="s">
        <v>1077</v>
      </c>
      <c r="C122" s="168"/>
      <c r="D122" s="218"/>
      <c r="E122" s="219"/>
      <c r="F122" s="219"/>
      <c r="G122" s="219"/>
      <c r="H122" s="547"/>
      <c r="I122" s="547"/>
      <c r="J122" s="547"/>
      <c r="K122" s="547"/>
      <c r="L122" s="547"/>
      <c r="M122" s="548"/>
      <c r="N122" s="548"/>
      <c r="O122" s="548"/>
      <c r="P122" s="547"/>
      <c r="Q122" s="548"/>
      <c r="R122" s="534"/>
      <c r="S122" s="534"/>
      <c r="V122" s="549"/>
    </row>
    <row r="123" spans="1:23" ht="45">
      <c r="A123" s="478">
        <v>1</v>
      </c>
      <c r="B123" s="479" t="s">
        <v>871</v>
      </c>
      <c r="C123" s="480" t="s">
        <v>11</v>
      </c>
      <c r="D123" s="489"/>
      <c r="E123" s="489"/>
      <c r="F123" s="489"/>
      <c r="G123" s="489"/>
      <c r="H123" s="469"/>
      <c r="I123" s="469"/>
      <c r="J123" s="469"/>
      <c r="K123" s="469"/>
      <c r="L123" s="469"/>
      <c r="M123" s="469"/>
      <c r="N123" s="469"/>
      <c r="O123" s="469"/>
      <c r="P123" s="469"/>
      <c r="Q123" s="469"/>
      <c r="R123" s="482"/>
      <c r="S123" s="482"/>
    </row>
    <row r="124" spans="1:23" ht="30">
      <c r="A124" s="478">
        <v>2</v>
      </c>
      <c r="B124" s="479" t="s">
        <v>872</v>
      </c>
      <c r="C124" s="480" t="s">
        <v>11</v>
      </c>
      <c r="D124" s="489"/>
      <c r="E124" s="489"/>
      <c r="F124" s="489"/>
      <c r="G124" s="489"/>
      <c r="H124" s="468"/>
      <c r="I124" s="468"/>
      <c r="J124" s="468"/>
      <c r="K124" s="468"/>
      <c r="L124" s="468"/>
      <c r="M124" s="468"/>
      <c r="N124" s="468"/>
      <c r="O124" s="468"/>
      <c r="P124" s="468"/>
      <c r="Q124" s="468"/>
      <c r="R124" s="482"/>
      <c r="S124" s="482"/>
    </row>
    <row r="125" spans="1:23" ht="45" customHeight="1">
      <c r="A125" s="478">
        <v>3</v>
      </c>
      <c r="B125" s="483" t="s">
        <v>1078</v>
      </c>
      <c r="C125" s="480" t="s">
        <v>60</v>
      </c>
      <c r="D125" s="509"/>
      <c r="E125" s="509"/>
      <c r="F125" s="509"/>
      <c r="G125" s="509"/>
      <c r="H125" s="468"/>
      <c r="I125" s="468"/>
      <c r="J125" s="468"/>
      <c r="K125" s="468"/>
      <c r="L125" s="468"/>
      <c r="M125" s="468"/>
      <c r="N125" s="468"/>
      <c r="O125" s="468"/>
      <c r="P125" s="468"/>
      <c r="Q125" s="468"/>
      <c r="R125" s="477"/>
      <c r="S125" s="477"/>
    </row>
    <row r="126" spans="1:23" ht="42.75">
      <c r="A126" s="472" t="s">
        <v>873</v>
      </c>
      <c r="B126" s="473" t="s">
        <v>661</v>
      </c>
      <c r="C126" s="220"/>
      <c r="D126" s="221"/>
      <c r="E126" s="221"/>
      <c r="F126" s="221"/>
      <c r="G126" s="221"/>
      <c r="H126" s="221"/>
      <c r="I126" s="221"/>
      <c r="J126" s="221"/>
      <c r="K126" s="221"/>
      <c r="L126" s="221"/>
      <c r="M126" s="221"/>
      <c r="N126" s="221"/>
      <c r="O126" s="221"/>
      <c r="P126" s="221"/>
      <c r="Q126" s="221"/>
      <c r="R126" s="170"/>
      <c r="S126" s="170"/>
    </row>
    <row r="127" spans="1:23" s="402" customFormat="1" ht="15" customHeight="1">
      <c r="A127" s="478">
        <v>1</v>
      </c>
      <c r="B127" s="479" t="s">
        <v>874</v>
      </c>
      <c r="C127" s="480" t="s">
        <v>11</v>
      </c>
      <c r="D127" s="468"/>
      <c r="E127" s="468"/>
      <c r="F127" s="468"/>
      <c r="G127" s="468"/>
      <c r="H127" s="467"/>
      <c r="I127" s="483"/>
      <c r="J127" s="483"/>
      <c r="K127" s="467"/>
      <c r="L127" s="483"/>
      <c r="M127" s="483"/>
      <c r="N127" s="483"/>
      <c r="O127" s="483"/>
      <c r="P127" s="483"/>
      <c r="Q127" s="483"/>
      <c r="R127" s="212"/>
      <c r="S127" s="212"/>
    </row>
    <row r="128" spans="1:23" ht="15" customHeight="1">
      <c r="A128" s="478">
        <v>2</v>
      </c>
      <c r="B128" s="479" t="s">
        <v>875</v>
      </c>
      <c r="C128" s="480" t="s">
        <v>11</v>
      </c>
      <c r="D128" s="468"/>
      <c r="E128" s="468"/>
      <c r="F128" s="468"/>
      <c r="G128" s="468"/>
      <c r="H128" s="467"/>
      <c r="I128" s="483"/>
      <c r="J128" s="483"/>
      <c r="K128" s="467"/>
      <c r="L128" s="483"/>
      <c r="M128" s="483"/>
      <c r="N128" s="483"/>
      <c r="O128" s="483"/>
      <c r="P128" s="483"/>
      <c r="Q128" s="483"/>
      <c r="R128" s="212"/>
      <c r="S128" s="482"/>
    </row>
    <row r="129" spans="1:23" ht="30">
      <c r="A129" s="478">
        <v>3</v>
      </c>
      <c r="B129" s="479" t="s">
        <v>876</v>
      </c>
      <c r="C129" s="480" t="s">
        <v>11</v>
      </c>
      <c r="D129" s="468"/>
      <c r="E129" s="468"/>
      <c r="F129" s="468"/>
      <c r="G129" s="468"/>
      <c r="H129" s="467"/>
      <c r="I129" s="483"/>
      <c r="J129" s="483"/>
      <c r="K129" s="467"/>
      <c r="L129" s="483"/>
      <c r="M129" s="483"/>
      <c r="N129" s="483"/>
      <c r="O129" s="483"/>
      <c r="P129" s="483"/>
      <c r="Q129" s="483"/>
      <c r="R129" s="212"/>
      <c r="S129" s="482"/>
    </row>
    <row r="130" spans="1:23" ht="32.25" customHeight="1">
      <c r="A130" s="478">
        <v>4</v>
      </c>
      <c r="B130" s="479" t="s">
        <v>877</v>
      </c>
      <c r="C130" s="480" t="s">
        <v>11</v>
      </c>
      <c r="D130" s="468"/>
      <c r="E130" s="468"/>
      <c r="F130" s="468"/>
      <c r="G130" s="468"/>
      <c r="H130" s="467"/>
      <c r="I130" s="483"/>
      <c r="J130" s="483"/>
      <c r="K130" s="467"/>
      <c r="L130" s="483"/>
      <c r="M130" s="483"/>
      <c r="N130" s="483"/>
      <c r="O130" s="483"/>
      <c r="P130" s="483"/>
      <c r="Q130" s="483"/>
      <c r="R130" s="212"/>
      <c r="S130" s="482"/>
    </row>
    <row r="131" spans="1:23" ht="46.5" customHeight="1">
      <c r="A131" s="478">
        <v>5</v>
      </c>
      <c r="B131" s="479" t="s">
        <v>878</v>
      </c>
      <c r="C131" s="480" t="s">
        <v>11</v>
      </c>
      <c r="D131" s="468"/>
      <c r="E131" s="468"/>
      <c r="F131" s="468"/>
      <c r="G131" s="468"/>
      <c r="H131" s="467"/>
      <c r="I131" s="483"/>
      <c r="J131" s="483"/>
      <c r="K131" s="467"/>
      <c r="L131" s="483"/>
      <c r="M131" s="483"/>
      <c r="N131" s="483"/>
      <c r="O131" s="483"/>
      <c r="P131" s="483"/>
      <c r="Q131" s="483"/>
      <c r="R131" s="212"/>
      <c r="S131" s="482"/>
    </row>
    <row r="132" spans="1:23" ht="23.25" customHeight="1">
      <c r="A132" s="478">
        <v>6</v>
      </c>
      <c r="B132" s="479" t="s">
        <v>879</v>
      </c>
      <c r="C132" s="480" t="s">
        <v>11</v>
      </c>
      <c r="D132" s="489"/>
      <c r="E132" s="468"/>
      <c r="F132" s="468"/>
      <c r="G132" s="468"/>
      <c r="H132" s="467"/>
      <c r="I132" s="483"/>
      <c r="J132" s="483"/>
      <c r="K132" s="467"/>
      <c r="L132" s="483"/>
      <c r="M132" s="483"/>
      <c r="N132" s="483"/>
      <c r="O132" s="483"/>
      <c r="P132" s="483"/>
      <c r="Q132" s="483"/>
      <c r="R132" s="482"/>
      <c r="S132" s="482"/>
    </row>
    <row r="133" spans="1:23" ht="30">
      <c r="A133" s="478">
        <v>7</v>
      </c>
      <c r="B133" s="479" t="s">
        <v>880</v>
      </c>
      <c r="C133" s="480" t="s">
        <v>11</v>
      </c>
      <c r="D133" s="468"/>
      <c r="E133" s="468"/>
      <c r="F133" s="468"/>
      <c r="G133" s="468"/>
      <c r="H133" s="467"/>
      <c r="I133" s="483"/>
      <c r="J133" s="483"/>
      <c r="K133" s="467"/>
      <c r="L133" s="483"/>
      <c r="M133" s="483"/>
      <c r="N133" s="483"/>
      <c r="O133" s="483"/>
      <c r="P133" s="483"/>
      <c r="Q133" s="483"/>
      <c r="R133" s="212"/>
      <c r="S133" s="482"/>
    </row>
    <row r="134" spans="1:23" ht="28.5">
      <c r="A134" s="550" t="s">
        <v>1079</v>
      </c>
      <c r="B134" s="520" t="s">
        <v>1080</v>
      </c>
      <c r="C134" s="550" t="s">
        <v>60</v>
      </c>
      <c r="D134" s="507"/>
      <c r="E134" s="507"/>
      <c r="F134" s="521"/>
      <c r="G134" s="521"/>
      <c r="H134" s="521"/>
      <c r="I134" s="521"/>
      <c r="J134" s="521"/>
      <c r="K134" s="521"/>
      <c r="L134" s="521"/>
      <c r="M134" s="521"/>
      <c r="N134" s="521"/>
      <c r="O134" s="521"/>
      <c r="P134" s="521"/>
      <c r="Q134" s="521"/>
      <c r="R134" s="534"/>
      <c r="S134" s="534"/>
      <c r="W134" s="515"/>
    </row>
    <row r="135" spans="1:23" s="488" customFormat="1" ht="30">
      <c r="A135" s="493"/>
      <c r="B135" s="485" t="s">
        <v>1020</v>
      </c>
      <c r="C135" s="551" t="s">
        <v>11</v>
      </c>
      <c r="D135" s="491"/>
      <c r="E135" s="552"/>
      <c r="F135" s="491"/>
      <c r="G135" s="553"/>
      <c r="H135" s="553"/>
      <c r="I135" s="553"/>
      <c r="J135" s="553"/>
      <c r="K135" s="553"/>
      <c r="L135" s="553"/>
      <c r="M135" s="553"/>
      <c r="N135" s="553"/>
      <c r="O135" s="553"/>
      <c r="P135" s="553"/>
      <c r="Q135" s="553"/>
      <c r="R135" s="494"/>
      <c r="S135" s="494"/>
    </row>
    <row r="136" spans="1:23">
      <c r="A136" s="136"/>
      <c r="B136" s="136"/>
      <c r="C136" s="136"/>
      <c r="D136" s="136"/>
      <c r="E136" s="136"/>
      <c r="F136" s="136"/>
      <c r="G136" s="136"/>
      <c r="H136" s="136"/>
      <c r="I136" s="136"/>
      <c r="J136" s="136"/>
      <c r="K136" s="136"/>
      <c r="L136" s="136"/>
      <c r="M136" s="136"/>
      <c r="N136" s="136"/>
      <c r="O136" s="136"/>
      <c r="P136" s="136"/>
      <c r="Q136" s="136"/>
      <c r="R136" s="136"/>
      <c r="S136" s="136"/>
    </row>
  </sheetData>
  <mergeCells count="12">
    <mergeCell ref="V6:V7"/>
    <mergeCell ref="T8:T27"/>
    <mergeCell ref="A2:S2"/>
    <mergeCell ref="A3:S3"/>
    <mergeCell ref="A5:A6"/>
    <mergeCell ref="B5:B6"/>
    <mergeCell ref="C5:C6"/>
    <mergeCell ref="D5:D6"/>
    <mergeCell ref="E5:F5"/>
    <mergeCell ref="G5:G6"/>
    <mergeCell ref="H5:Q5"/>
    <mergeCell ref="R5:S5"/>
  </mergeCells>
  <printOptions horizontalCentered="1"/>
  <pageMargins left="0.35433070866141736" right="0.21" top="0.67" bottom="0.57999999999999996" header="0.31496062992125984" footer="0.33"/>
  <pageSetup paperSize="9" scale="82" orientation="landscape" r:id="rId1"/>
  <headerFooter>
    <oddFooter>&amp;R&amp;P/&amp;N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U79"/>
  <sheetViews>
    <sheetView view="pageBreakPreview" zoomScale="90" zoomScaleSheetLayoutView="90" workbookViewId="0">
      <pane xSplit="2" ySplit="6" topLeftCell="C59" activePane="bottomRight" state="frozen"/>
      <selection activeCell="H15" sqref="H15"/>
      <selection pane="topRight" activeCell="H15" sqref="H15"/>
      <selection pane="bottomLeft" activeCell="H15" sqref="H15"/>
      <selection pane="bottomRight" activeCell="J11" sqref="J11"/>
    </sheetView>
  </sheetViews>
  <sheetFormatPr defaultColWidth="8.625" defaultRowHeight="14.25" customHeight="1"/>
  <cols>
    <col min="1" max="1" width="4.125" style="139" customWidth="1"/>
    <col min="2" max="2" width="28.625" style="139" customWidth="1"/>
    <col min="3" max="3" width="7.125" style="139" customWidth="1"/>
    <col min="4" max="7" width="8" style="139" customWidth="1"/>
    <col min="8" max="17" width="6.625" style="139" customWidth="1"/>
    <col min="18" max="18" width="7.125" style="139" customWidth="1"/>
    <col min="19" max="19" width="6.125" style="139" customWidth="1"/>
    <col min="20" max="16384" width="8.625" style="139"/>
  </cols>
  <sheetData>
    <row r="1" spans="1:21" ht="16.5" customHeight="1">
      <c r="A1" s="1754" t="s">
        <v>1156</v>
      </c>
      <c r="B1" s="1754"/>
      <c r="C1" s="557"/>
      <c r="D1" s="558"/>
      <c r="E1" s="558"/>
      <c r="F1" s="558"/>
      <c r="G1" s="558"/>
      <c r="H1" s="558"/>
      <c r="I1" s="558"/>
      <c r="J1" s="558"/>
      <c r="K1" s="558"/>
      <c r="L1" s="558"/>
      <c r="M1" s="558"/>
      <c r="N1" s="558"/>
      <c r="O1" s="558"/>
      <c r="P1" s="558"/>
      <c r="Q1" s="558"/>
      <c r="R1" s="559"/>
      <c r="S1" s="559"/>
    </row>
    <row r="2" spans="1:21" ht="22.5" customHeight="1">
      <c r="A2" s="1736" t="s">
        <v>1157</v>
      </c>
      <c r="B2" s="1736"/>
      <c r="C2" s="1736"/>
      <c r="D2" s="1736"/>
      <c r="E2" s="1736"/>
      <c r="F2" s="1736"/>
      <c r="G2" s="1736"/>
      <c r="H2" s="1736"/>
      <c r="I2" s="1736"/>
      <c r="J2" s="1736"/>
      <c r="K2" s="1736"/>
      <c r="L2" s="1736"/>
      <c r="M2" s="1736"/>
      <c r="N2" s="1736"/>
      <c r="O2" s="1736"/>
      <c r="P2" s="1736"/>
      <c r="Q2" s="1736"/>
      <c r="R2" s="1736"/>
      <c r="S2" s="1736"/>
    </row>
    <row r="3" spans="1:21" ht="22.5" customHeight="1">
      <c r="A3" s="1746" t="str">
        <f>'2. CTTH'!A2:J2</f>
        <v>(Kèm theo Báo cáo số:           /BC-UBND ngày            tháng         năm 2023 của UBND huyện Mường Chà)</v>
      </c>
      <c r="B3" s="1746"/>
      <c r="C3" s="1746"/>
      <c r="D3" s="1746"/>
      <c r="E3" s="1746"/>
      <c r="F3" s="1746"/>
      <c r="G3" s="1746"/>
      <c r="H3" s="1746"/>
      <c r="I3" s="1746"/>
      <c r="J3" s="1746"/>
      <c r="K3" s="1746"/>
      <c r="L3" s="1746"/>
      <c r="M3" s="1746"/>
      <c r="N3" s="1746"/>
      <c r="O3" s="1746"/>
      <c r="P3" s="1746"/>
      <c r="Q3" s="1746"/>
      <c r="R3" s="1746"/>
      <c r="S3" s="1746"/>
    </row>
    <row r="4" spans="1:21" ht="14.25" customHeight="1">
      <c r="A4" s="554"/>
      <c r="C4" s="142"/>
      <c r="D4" s="142"/>
      <c r="E4" s="142"/>
      <c r="F4" s="142"/>
      <c r="G4" s="142"/>
      <c r="H4" s="142"/>
      <c r="I4" s="142"/>
      <c r="J4" s="142"/>
      <c r="K4" s="142"/>
      <c r="L4" s="142"/>
      <c r="M4" s="142"/>
      <c r="N4" s="142"/>
      <c r="O4" s="142"/>
      <c r="P4" s="142"/>
      <c r="Q4" s="142"/>
      <c r="R4" s="555"/>
    </row>
    <row r="5" spans="1:21" s="136" customFormat="1" ht="30.95" customHeight="1">
      <c r="A5" s="1755" t="s">
        <v>556</v>
      </c>
      <c r="B5" s="1755" t="s">
        <v>363</v>
      </c>
      <c r="C5" s="1755" t="s">
        <v>557</v>
      </c>
      <c r="D5" s="1739" t="s">
        <v>1133</v>
      </c>
      <c r="E5" s="1741" t="s">
        <v>918</v>
      </c>
      <c r="F5" s="1742"/>
      <c r="G5" s="1739" t="s">
        <v>1136</v>
      </c>
      <c r="H5" s="1756" t="s">
        <v>762</v>
      </c>
      <c r="I5" s="1757"/>
      <c r="J5" s="1757"/>
      <c r="K5" s="1757"/>
      <c r="L5" s="1757"/>
      <c r="M5" s="1757"/>
      <c r="N5" s="1757"/>
      <c r="O5" s="1757"/>
      <c r="P5" s="1757"/>
      <c r="Q5" s="1758"/>
      <c r="R5" s="1741" t="s">
        <v>336</v>
      </c>
      <c r="S5" s="1742"/>
    </row>
    <row r="6" spans="1:21" s="136" customFormat="1" ht="45.75" customHeight="1">
      <c r="A6" s="1755"/>
      <c r="B6" s="1755"/>
      <c r="C6" s="1755"/>
      <c r="D6" s="1739"/>
      <c r="E6" s="188" t="s">
        <v>915</v>
      </c>
      <c r="F6" s="189" t="s">
        <v>914</v>
      </c>
      <c r="G6" s="1739"/>
      <c r="H6" s="641" t="s">
        <v>558</v>
      </c>
      <c r="I6" s="641" t="s">
        <v>321</v>
      </c>
      <c r="J6" s="641" t="s">
        <v>473</v>
      </c>
      <c r="K6" s="211" t="s">
        <v>695</v>
      </c>
      <c r="L6" s="641" t="s">
        <v>370</v>
      </c>
      <c r="M6" s="641" t="s">
        <v>371</v>
      </c>
      <c r="N6" s="641" t="s">
        <v>373</v>
      </c>
      <c r="O6" s="641" t="s">
        <v>368</v>
      </c>
      <c r="P6" s="641" t="s">
        <v>559</v>
      </c>
      <c r="Q6" s="641" t="s">
        <v>369</v>
      </c>
      <c r="R6" s="168" t="s">
        <v>919</v>
      </c>
      <c r="S6" s="168" t="s">
        <v>1158</v>
      </c>
      <c r="T6" s="1735" t="s">
        <v>913</v>
      </c>
    </row>
    <row r="7" spans="1:21" s="136" customFormat="1" ht="19.5" customHeight="1">
      <c r="A7" s="642" t="s">
        <v>17</v>
      </c>
      <c r="B7" s="643" t="s">
        <v>560</v>
      </c>
      <c r="C7" s="644"/>
      <c r="D7" s="645"/>
      <c r="E7" s="645"/>
      <c r="F7" s="645"/>
      <c r="G7" s="645"/>
      <c r="H7" s="645"/>
      <c r="I7" s="645"/>
      <c r="J7" s="645"/>
      <c r="K7" s="645"/>
      <c r="L7" s="645"/>
      <c r="M7" s="645"/>
      <c r="N7" s="645"/>
      <c r="O7" s="645"/>
      <c r="P7" s="645"/>
      <c r="Q7" s="645"/>
      <c r="R7" s="646"/>
      <c r="S7" s="646"/>
      <c r="T7" s="1735"/>
    </row>
    <row r="8" spans="1:21" s="136" customFormat="1" ht="28.5">
      <c r="A8" s="642" t="s">
        <v>38</v>
      </c>
      <c r="B8" s="643" t="s">
        <v>561</v>
      </c>
      <c r="C8" s="644"/>
      <c r="D8" s="645"/>
      <c r="E8" s="645"/>
      <c r="F8" s="645"/>
      <c r="G8" s="645"/>
      <c r="H8" s="645"/>
      <c r="I8" s="645"/>
      <c r="J8" s="645"/>
      <c r="K8" s="645"/>
      <c r="L8" s="645"/>
      <c r="M8" s="645"/>
      <c r="N8" s="645"/>
      <c r="O8" s="645"/>
      <c r="P8" s="645"/>
      <c r="Q8" s="645"/>
      <c r="R8" s="645"/>
      <c r="S8" s="645"/>
    </row>
    <row r="9" spans="1:21" s="136" customFormat="1" ht="16.5" customHeight="1">
      <c r="A9" s="647" t="s">
        <v>562</v>
      </c>
      <c r="B9" s="222" t="s">
        <v>565</v>
      </c>
      <c r="C9" s="648" t="s">
        <v>563</v>
      </c>
      <c r="D9" s="649"/>
      <c r="E9" s="649"/>
      <c r="F9" s="649"/>
      <c r="G9" s="649"/>
      <c r="H9" s="650"/>
      <c r="I9" s="650"/>
      <c r="J9" s="650"/>
      <c r="K9" s="650"/>
      <c r="L9" s="650"/>
      <c r="M9" s="650"/>
      <c r="N9" s="650"/>
      <c r="O9" s="651"/>
      <c r="P9" s="650"/>
      <c r="Q9" s="650"/>
      <c r="R9" s="652"/>
      <c r="S9" s="652"/>
      <c r="U9" s="223"/>
    </row>
    <row r="10" spans="1:21" s="556" customFormat="1" ht="33" customHeight="1">
      <c r="A10" s="653"/>
      <c r="B10" s="654" t="s">
        <v>566</v>
      </c>
      <c r="C10" s="655" t="s">
        <v>11</v>
      </c>
      <c r="D10" s="656"/>
      <c r="E10" s="657"/>
      <c r="F10" s="658"/>
      <c r="G10" s="658"/>
      <c r="H10" s="224"/>
      <c r="I10" s="224"/>
      <c r="J10" s="224"/>
      <c r="K10" s="224"/>
      <c r="L10" s="224"/>
      <c r="M10" s="224"/>
      <c r="N10" s="224"/>
      <c r="O10" s="224"/>
      <c r="P10" s="224"/>
      <c r="Q10" s="224"/>
      <c r="R10" s="652"/>
      <c r="S10" s="652"/>
      <c r="U10" s="223"/>
    </row>
    <row r="11" spans="1:21" s="136" customFormat="1" ht="16.5" customHeight="1">
      <c r="A11" s="647" t="s">
        <v>564</v>
      </c>
      <c r="B11" s="222" t="s">
        <v>1081</v>
      </c>
      <c r="C11" s="648" t="s">
        <v>335</v>
      </c>
      <c r="D11" s="649"/>
      <c r="E11" s="649"/>
      <c r="F11" s="649"/>
      <c r="G11" s="649"/>
      <c r="H11" s="651"/>
      <c r="I11" s="651"/>
      <c r="J11" s="651"/>
      <c r="K11" s="651"/>
      <c r="L11" s="651"/>
      <c r="M11" s="651"/>
      <c r="N11" s="651"/>
      <c r="O11" s="651"/>
      <c r="P11" s="651"/>
      <c r="Q11" s="651"/>
      <c r="R11" s="652"/>
      <c r="S11" s="652"/>
      <c r="U11" s="223"/>
    </row>
    <row r="12" spans="1:21" s="556" customFormat="1" ht="32.25" customHeight="1">
      <c r="A12" s="653"/>
      <c r="B12" s="654" t="s">
        <v>1082</v>
      </c>
      <c r="C12" s="655" t="s">
        <v>11</v>
      </c>
      <c r="D12" s="656"/>
      <c r="E12" s="657"/>
      <c r="F12" s="658"/>
      <c r="G12" s="658"/>
      <c r="H12" s="224"/>
      <c r="I12" s="224"/>
      <c r="J12" s="224"/>
      <c r="K12" s="224"/>
      <c r="L12" s="224"/>
      <c r="M12" s="224"/>
      <c r="N12" s="224"/>
      <c r="O12" s="224"/>
      <c r="P12" s="224"/>
      <c r="Q12" s="224"/>
      <c r="R12" s="652"/>
      <c r="S12" s="652"/>
      <c r="U12" s="223"/>
    </row>
    <row r="13" spans="1:21" s="138" customFormat="1" ht="12.75" hidden="1" customHeight="1">
      <c r="A13" s="642"/>
      <c r="B13" s="643" t="s">
        <v>569</v>
      </c>
      <c r="C13" s="644"/>
      <c r="D13" s="659"/>
      <c r="E13" s="659"/>
      <c r="F13" s="659"/>
      <c r="G13" s="659"/>
      <c r="H13" s="660"/>
      <c r="I13" s="660"/>
      <c r="J13" s="660"/>
      <c r="K13" s="660"/>
      <c r="L13" s="660"/>
      <c r="M13" s="660"/>
      <c r="N13" s="660"/>
      <c r="O13" s="660"/>
      <c r="P13" s="660"/>
      <c r="Q13" s="660"/>
      <c r="R13" s="661"/>
      <c r="S13" s="661"/>
      <c r="U13" s="223"/>
    </row>
    <row r="14" spans="1:21" s="136" customFormat="1" ht="30">
      <c r="A14" s="647" t="s">
        <v>567</v>
      </c>
      <c r="B14" s="222" t="s">
        <v>574</v>
      </c>
      <c r="C14" s="648" t="s">
        <v>572</v>
      </c>
      <c r="D14" s="662"/>
      <c r="E14" s="662"/>
      <c r="F14" s="663"/>
      <c r="G14" s="649"/>
      <c r="H14" s="664"/>
      <c r="I14" s="665"/>
      <c r="J14" s="665"/>
      <c r="K14" s="664"/>
      <c r="L14" s="664"/>
      <c r="M14" s="665"/>
      <c r="N14" s="665"/>
      <c r="O14" s="664"/>
      <c r="P14" s="664"/>
      <c r="Q14" s="665"/>
      <c r="R14" s="652"/>
      <c r="S14" s="652"/>
      <c r="U14" s="223"/>
    </row>
    <row r="15" spans="1:21" s="556" customFormat="1" ht="30">
      <c r="A15" s="653"/>
      <c r="B15" s="654" t="s">
        <v>575</v>
      </c>
      <c r="C15" s="655" t="s">
        <v>11</v>
      </c>
      <c r="D15" s="666"/>
      <c r="E15" s="667"/>
      <c r="F15" s="667"/>
      <c r="G15" s="668"/>
      <c r="H15" s="668"/>
      <c r="I15" s="669"/>
      <c r="J15" s="669"/>
      <c r="K15" s="670"/>
      <c r="L15" s="670"/>
      <c r="M15" s="669"/>
      <c r="N15" s="669"/>
      <c r="O15" s="670"/>
      <c r="P15" s="670"/>
      <c r="Q15" s="669"/>
      <c r="R15" s="652"/>
      <c r="S15" s="652"/>
    </row>
    <row r="16" spans="1:21" s="136" customFormat="1" ht="16.5" customHeight="1">
      <c r="A16" s="642" t="s">
        <v>42</v>
      </c>
      <c r="B16" s="643" t="s">
        <v>576</v>
      </c>
      <c r="C16" s="644"/>
      <c r="D16" s="671"/>
      <c r="E16" s="671"/>
      <c r="F16" s="671"/>
      <c r="G16" s="671"/>
      <c r="H16" s="672"/>
      <c r="I16" s="672"/>
      <c r="J16" s="672"/>
      <c r="K16" s="672"/>
      <c r="L16" s="672"/>
      <c r="M16" s="673"/>
      <c r="N16" s="672"/>
      <c r="O16" s="673"/>
      <c r="P16" s="673"/>
      <c r="Q16" s="672"/>
      <c r="R16" s="652"/>
      <c r="S16" s="652"/>
    </row>
    <row r="17" spans="1:21" s="136" customFormat="1" ht="45">
      <c r="A17" s="647" t="s">
        <v>562</v>
      </c>
      <c r="B17" s="222" t="s">
        <v>577</v>
      </c>
      <c r="C17" s="648" t="s">
        <v>578</v>
      </c>
      <c r="D17" s="674"/>
      <c r="E17" s="674"/>
      <c r="F17" s="225"/>
      <c r="G17" s="225"/>
      <c r="H17" s="675"/>
      <c r="I17" s="675"/>
      <c r="J17" s="675"/>
      <c r="K17" s="675"/>
      <c r="L17" s="225"/>
      <c r="M17" s="675"/>
      <c r="N17" s="675"/>
      <c r="O17" s="675"/>
      <c r="P17" s="675"/>
      <c r="Q17" s="675"/>
      <c r="R17" s="652"/>
      <c r="S17" s="652"/>
      <c r="U17" s="676"/>
    </row>
    <row r="18" spans="1:21" s="556" customFormat="1" ht="33" customHeight="1">
      <c r="A18" s="653"/>
      <c r="B18" s="654" t="s">
        <v>579</v>
      </c>
      <c r="C18" s="655" t="s">
        <v>11</v>
      </c>
      <c r="D18" s="656"/>
      <c r="E18" s="657"/>
      <c r="F18" s="658"/>
      <c r="G18" s="658"/>
      <c r="H18" s="224"/>
      <c r="I18" s="224"/>
      <c r="J18" s="224"/>
      <c r="K18" s="224"/>
      <c r="L18" s="224"/>
      <c r="M18" s="224"/>
      <c r="N18" s="224"/>
      <c r="O18" s="224"/>
      <c r="P18" s="224"/>
      <c r="Q18" s="224"/>
      <c r="R18" s="652"/>
      <c r="S18" s="652"/>
      <c r="U18" s="676"/>
    </row>
    <row r="19" spans="1:21" s="136" customFormat="1" ht="30">
      <c r="A19" s="647" t="s">
        <v>564</v>
      </c>
      <c r="B19" s="222" t="s">
        <v>1083</v>
      </c>
      <c r="C19" s="648" t="s">
        <v>580</v>
      </c>
      <c r="D19" s="677"/>
      <c r="E19" s="678"/>
      <c r="F19" s="225"/>
      <c r="G19" s="225"/>
      <c r="H19" s="679"/>
      <c r="I19" s="679"/>
      <c r="J19" s="679"/>
      <c r="K19" s="679"/>
      <c r="L19" s="679"/>
      <c r="M19" s="679"/>
      <c r="N19" s="679"/>
      <c r="O19" s="679"/>
      <c r="P19" s="679"/>
      <c r="Q19" s="679"/>
      <c r="R19" s="652"/>
      <c r="S19" s="652"/>
      <c r="U19" s="676"/>
    </row>
    <row r="20" spans="1:21" s="556" customFormat="1" ht="33" customHeight="1">
      <c r="A20" s="653"/>
      <c r="B20" s="654" t="s">
        <v>581</v>
      </c>
      <c r="C20" s="655" t="s">
        <v>11</v>
      </c>
      <c r="D20" s="656"/>
      <c r="E20" s="657"/>
      <c r="F20" s="658"/>
      <c r="G20" s="658"/>
      <c r="H20" s="224"/>
      <c r="I20" s="224"/>
      <c r="J20" s="224"/>
      <c r="K20" s="224"/>
      <c r="L20" s="224"/>
      <c r="M20" s="224"/>
      <c r="N20" s="224"/>
      <c r="O20" s="224"/>
      <c r="P20" s="224"/>
      <c r="Q20" s="224"/>
      <c r="R20" s="652"/>
      <c r="S20" s="652"/>
      <c r="U20" s="676"/>
    </row>
    <row r="21" spans="1:21" s="136" customFormat="1" ht="45">
      <c r="A21" s="647" t="s">
        <v>567</v>
      </c>
      <c r="B21" s="222" t="s">
        <v>582</v>
      </c>
      <c r="C21" s="648" t="s">
        <v>11</v>
      </c>
      <c r="D21" s="680"/>
      <c r="E21" s="680"/>
      <c r="F21" s="680"/>
      <c r="G21" s="225"/>
      <c r="H21" s="225"/>
      <c r="I21" s="680"/>
      <c r="J21" s="680"/>
      <c r="K21" s="680"/>
      <c r="L21" s="680"/>
      <c r="M21" s="680"/>
      <c r="N21" s="680"/>
      <c r="O21" s="680"/>
      <c r="P21" s="680"/>
      <c r="Q21" s="680"/>
      <c r="R21" s="652"/>
      <c r="S21" s="652"/>
      <c r="U21" s="676"/>
    </row>
    <row r="22" spans="1:21" s="136" customFormat="1" ht="28.5">
      <c r="A22" s="642" t="s">
        <v>44</v>
      </c>
      <c r="B22" s="643" t="s">
        <v>583</v>
      </c>
      <c r="C22" s="644"/>
      <c r="D22" s="671"/>
      <c r="E22" s="671"/>
      <c r="F22" s="671"/>
      <c r="G22" s="671"/>
      <c r="H22" s="675"/>
      <c r="I22" s="196"/>
      <c r="J22" s="196"/>
      <c r="K22" s="196"/>
      <c r="L22" s="196"/>
      <c r="M22" s="196"/>
      <c r="N22" s="196"/>
      <c r="O22" s="196"/>
      <c r="P22" s="196"/>
      <c r="Q22" s="196"/>
      <c r="R22" s="652"/>
      <c r="S22" s="652"/>
    </row>
    <row r="23" spans="1:21" s="136" customFormat="1" ht="30">
      <c r="A23" s="647" t="s">
        <v>562</v>
      </c>
      <c r="B23" s="222" t="s">
        <v>584</v>
      </c>
      <c r="C23" s="648" t="s">
        <v>585</v>
      </c>
      <c r="D23" s="675"/>
      <c r="E23" s="675"/>
      <c r="F23" s="675"/>
      <c r="G23" s="675"/>
      <c r="H23" s="675"/>
      <c r="I23" s="675"/>
      <c r="J23" s="675"/>
      <c r="K23" s="675"/>
      <c r="L23" s="675"/>
      <c r="M23" s="675"/>
      <c r="N23" s="675"/>
      <c r="O23" s="675"/>
      <c r="P23" s="675"/>
      <c r="Q23" s="675"/>
      <c r="R23" s="652"/>
      <c r="S23" s="652"/>
    </row>
    <row r="24" spans="1:21" s="136" customFormat="1" ht="30">
      <c r="A24" s="647" t="s">
        <v>564</v>
      </c>
      <c r="B24" s="222" t="s">
        <v>586</v>
      </c>
      <c r="C24" s="648" t="s">
        <v>585</v>
      </c>
      <c r="D24" s="675"/>
      <c r="E24" s="675"/>
      <c r="F24" s="675"/>
      <c r="G24" s="675"/>
      <c r="H24" s="675"/>
      <c r="I24" s="675"/>
      <c r="J24" s="675"/>
      <c r="K24" s="675"/>
      <c r="L24" s="675"/>
      <c r="M24" s="675"/>
      <c r="N24" s="675"/>
      <c r="O24" s="675"/>
      <c r="P24" s="675"/>
      <c r="Q24" s="675"/>
      <c r="R24" s="652"/>
      <c r="S24" s="652"/>
    </row>
    <row r="25" spans="1:21" s="136" customFormat="1" ht="25.5">
      <c r="A25" s="647" t="s">
        <v>567</v>
      </c>
      <c r="B25" s="222" t="s">
        <v>587</v>
      </c>
      <c r="C25" s="648" t="s">
        <v>585</v>
      </c>
      <c r="D25" s="675"/>
      <c r="E25" s="675"/>
      <c r="F25" s="675"/>
      <c r="G25" s="675"/>
      <c r="H25" s="675"/>
      <c r="I25" s="675"/>
      <c r="J25" s="675"/>
      <c r="K25" s="675"/>
      <c r="L25" s="675"/>
      <c r="M25" s="675"/>
      <c r="N25" s="675"/>
      <c r="O25" s="675"/>
      <c r="P25" s="675"/>
      <c r="Q25" s="675"/>
      <c r="R25" s="652"/>
      <c r="S25" s="652"/>
    </row>
    <row r="26" spans="1:21" s="136" customFormat="1" ht="30">
      <c r="A26" s="647"/>
      <c r="B26" s="222" t="s">
        <v>1084</v>
      </c>
      <c r="C26" s="648"/>
      <c r="D26" s="675"/>
      <c r="E26" s="675"/>
      <c r="F26" s="675"/>
      <c r="G26" s="675"/>
      <c r="H26" s="675"/>
      <c r="I26" s="675"/>
      <c r="J26" s="675"/>
      <c r="K26" s="675"/>
      <c r="L26" s="675"/>
      <c r="M26" s="675"/>
      <c r="N26" s="675"/>
      <c r="O26" s="675"/>
      <c r="P26" s="675"/>
      <c r="Q26" s="675"/>
      <c r="R26" s="652"/>
      <c r="S26" s="652"/>
    </row>
    <row r="27" spans="1:21" s="556" customFormat="1" ht="38.25">
      <c r="A27" s="653"/>
      <c r="B27" s="654" t="s">
        <v>588</v>
      </c>
      <c r="C27" s="655" t="s">
        <v>589</v>
      </c>
      <c r="D27" s="672"/>
      <c r="E27" s="672"/>
      <c r="F27" s="672"/>
      <c r="G27" s="681"/>
      <c r="H27" s="672"/>
      <c r="I27" s="672"/>
      <c r="J27" s="672"/>
      <c r="K27" s="672"/>
      <c r="L27" s="672"/>
      <c r="M27" s="672"/>
      <c r="N27" s="672"/>
      <c r="O27" s="672"/>
      <c r="P27" s="672"/>
      <c r="Q27" s="672"/>
      <c r="R27" s="652"/>
      <c r="S27" s="652"/>
    </row>
    <row r="28" spans="1:21" s="136" customFormat="1" ht="38.25">
      <c r="A28" s="647" t="s">
        <v>568</v>
      </c>
      <c r="B28" s="222" t="s">
        <v>590</v>
      </c>
      <c r="C28" s="648" t="s">
        <v>589</v>
      </c>
      <c r="D28" s="682"/>
      <c r="E28" s="683"/>
      <c r="F28" s="682"/>
      <c r="G28" s="684"/>
      <c r="H28" s="685"/>
      <c r="I28" s="685"/>
      <c r="J28" s="685"/>
      <c r="K28" s="685"/>
      <c r="L28" s="685"/>
      <c r="M28" s="685"/>
      <c r="N28" s="685"/>
      <c r="O28" s="685"/>
      <c r="P28" s="685"/>
      <c r="Q28" s="685"/>
      <c r="R28" s="652"/>
      <c r="S28" s="652"/>
      <c r="U28" s="223"/>
    </row>
    <row r="29" spans="1:21" s="556" customFormat="1" ht="16.5" customHeight="1">
      <c r="A29" s="653"/>
      <c r="B29" s="654" t="s">
        <v>591</v>
      </c>
      <c r="C29" s="655" t="s">
        <v>11</v>
      </c>
      <c r="D29" s="686"/>
      <c r="E29" s="686"/>
      <c r="F29" s="686"/>
      <c r="G29" s="686"/>
      <c r="H29" s="687"/>
      <c r="I29" s="687"/>
      <c r="J29" s="687"/>
      <c r="K29" s="687"/>
      <c r="L29" s="687"/>
      <c r="M29" s="687"/>
      <c r="N29" s="687"/>
      <c r="O29" s="687"/>
      <c r="P29" s="687"/>
      <c r="Q29" s="687"/>
      <c r="R29" s="652"/>
      <c r="S29" s="652"/>
      <c r="U29" s="223"/>
    </row>
    <row r="30" spans="1:21" s="136" customFormat="1" ht="30">
      <c r="A30" s="647" t="s">
        <v>570</v>
      </c>
      <c r="B30" s="688" t="s">
        <v>592</v>
      </c>
      <c r="C30" s="648" t="s">
        <v>593</v>
      </c>
      <c r="D30" s="689"/>
      <c r="E30" s="684"/>
      <c r="F30" s="689"/>
      <c r="G30" s="684"/>
      <c r="H30" s="690"/>
      <c r="I30" s="690"/>
      <c r="J30" s="690"/>
      <c r="K30" s="690"/>
      <c r="L30" s="690"/>
      <c r="M30" s="690"/>
      <c r="N30" s="690"/>
      <c r="O30" s="690"/>
      <c r="P30" s="690"/>
      <c r="Q30" s="690"/>
      <c r="R30" s="652"/>
      <c r="S30" s="652"/>
      <c r="U30" s="223"/>
    </row>
    <row r="31" spans="1:21" s="556" customFormat="1" ht="33" customHeight="1">
      <c r="A31" s="653"/>
      <c r="B31" s="654" t="s">
        <v>594</v>
      </c>
      <c r="C31" s="655" t="s">
        <v>11</v>
      </c>
      <c r="D31" s="691"/>
      <c r="E31" s="691"/>
      <c r="F31" s="691"/>
      <c r="G31" s="691"/>
      <c r="H31" s="691"/>
      <c r="I31" s="691"/>
      <c r="J31" s="691"/>
      <c r="K31" s="691"/>
      <c r="L31" s="691"/>
      <c r="M31" s="691"/>
      <c r="N31" s="691"/>
      <c r="O31" s="691"/>
      <c r="P31" s="691"/>
      <c r="Q31" s="691"/>
      <c r="R31" s="692"/>
      <c r="S31" s="692"/>
    </row>
    <row r="32" spans="1:21" s="136" customFormat="1" ht="15.75" customHeight="1">
      <c r="A32" s="647" t="s">
        <v>571</v>
      </c>
      <c r="B32" s="222" t="s">
        <v>595</v>
      </c>
      <c r="C32" s="648" t="s">
        <v>596</v>
      </c>
      <c r="D32" s="649"/>
      <c r="E32" s="649"/>
      <c r="F32" s="649"/>
      <c r="G32" s="649"/>
      <c r="H32" s="675"/>
      <c r="I32" s="675"/>
      <c r="J32" s="675"/>
      <c r="K32" s="675"/>
      <c r="L32" s="675"/>
      <c r="M32" s="675"/>
      <c r="N32" s="675"/>
      <c r="O32" s="675"/>
      <c r="P32" s="675"/>
      <c r="Q32" s="675"/>
      <c r="R32" s="652"/>
      <c r="S32" s="652"/>
    </row>
    <row r="33" spans="1:21" s="556" customFormat="1" ht="15.75" customHeight="1">
      <c r="A33" s="653"/>
      <c r="B33" s="693" t="s">
        <v>597</v>
      </c>
      <c r="C33" s="655" t="s">
        <v>11</v>
      </c>
      <c r="D33" s="686"/>
      <c r="E33" s="686"/>
      <c r="F33" s="686"/>
      <c r="G33" s="686"/>
      <c r="H33" s="694"/>
      <c r="I33" s="694"/>
      <c r="J33" s="694"/>
      <c r="K33" s="694"/>
      <c r="L33" s="694"/>
      <c r="M33" s="694"/>
      <c r="N33" s="694"/>
      <c r="O33" s="694"/>
      <c r="P33" s="694"/>
      <c r="Q33" s="694"/>
      <c r="R33" s="652"/>
      <c r="S33" s="652"/>
    </row>
    <row r="34" spans="1:21" s="136" customFormat="1" ht="16.5" customHeight="1">
      <c r="A34" s="642" t="s">
        <v>48</v>
      </c>
      <c r="B34" s="643" t="s">
        <v>598</v>
      </c>
      <c r="C34" s="644"/>
      <c r="D34" s="695"/>
      <c r="E34" s="198"/>
      <c r="F34" s="694"/>
      <c r="G34" s="198"/>
      <c r="H34" s="675"/>
      <c r="I34" s="675"/>
      <c r="J34" s="675"/>
      <c r="K34" s="675"/>
      <c r="L34" s="675"/>
      <c r="M34" s="675"/>
      <c r="N34" s="675"/>
      <c r="O34" s="675"/>
      <c r="P34" s="675"/>
      <c r="Q34" s="675"/>
      <c r="R34" s="652"/>
      <c r="S34" s="652"/>
    </row>
    <row r="35" spans="1:21" s="136" customFormat="1" ht="45.75" customHeight="1">
      <c r="A35" s="647" t="s">
        <v>562</v>
      </c>
      <c r="B35" s="696" t="s">
        <v>599</v>
      </c>
      <c r="C35" s="648" t="s">
        <v>600</v>
      </c>
      <c r="D35" s="697"/>
      <c r="E35" s="650"/>
      <c r="F35" s="697"/>
      <c r="G35" s="650"/>
      <c r="H35" s="675"/>
      <c r="I35" s="675"/>
      <c r="J35" s="675"/>
      <c r="K35" s="675"/>
      <c r="L35" s="675"/>
      <c r="M35" s="675"/>
      <c r="N35" s="675"/>
      <c r="O35" s="675"/>
      <c r="P35" s="675"/>
      <c r="Q35" s="675"/>
      <c r="R35" s="652"/>
      <c r="S35" s="652"/>
    </row>
    <row r="36" spans="1:21" s="136" customFormat="1" ht="45">
      <c r="A36" s="647" t="s">
        <v>564</v>
      </c>
      <c r="B36" s="696" t="s">
        <v>1085</v>
      </c>
      <c r="C36" s="648" t="s">
        <v>600</v>
      </c>
      <c r="D36" s="698"/>
      <c r="E36" s="698"/>
      <c r="F36" s="698"/>
      <c r="G36" s="698"/>
      <c r="H36" s="675"/>
      <c r="I36" s="675"/>
      <c r="J36" s="675"/>
      <c r="K36" s="675"/>
      <c r="L36" s="675"/>
      <c r="M36" s="675"/>
      <c r="N36" s="675"/>
      <c r="O36" s="675"/>
      <c r="P36" s="675"/>
      <c r="Q36" s="675"/>
      <c r="R36" s="652"/>
      <c r="S36" s="652"/>
    </row>
    <row r="37" spans="1:21" s="136" customFormat="1" ht="45">
      <c r="A37" s="647" t="s">
        <v>567</v>
      </c>
      <c r="B37" s="696" t="s">
        <v>601</v>
      </c>
      <c r="C37" s="648" t="s">
        <v>602</v>
      </c>
      <c r="D37" s="699"/>
      <c r="E37" s="699"/>
      <c r="F37" s="699"/>
      <c r="G37" s="699"/>
      <c r="H37" s="198"/>
      <c r="I37" s="198"/>
      <c r="J37" s="198"/>
      <c r="K37" s="198"/>
      <c r="L37" s="198"/>
      <c r="M37" s="198"/>
      <c r="N37" s="198"/>
      <c r="O37" s="198"/>
      <c r="P37" s="198"/>
      <c r="Q37" s="198"/>
      <c r="R37" s="652"/>
      <c r="S37" s="652"/>
    </row>
    <row r="38" spans="1:21" s="136" customFormat="1" ht="45">
      <c r="A38" s="647" t="s">
        <v>568</v>
      </c>
      <c r="B38" s="696" t="s">
        <v>603</v>
      </c>
      <c r="C38" s="648" t="s">
        <v>11</v>
      </c>
      <c r="D38" s="700"/>
      <c r="E38" s="700"/>
      <c r="F38" s="700"/>
      <c r="G38" s="700"/>
      <c r="H38" s="650"/>
      <c r="I38" s="650"/>
      <c r="J38" s="650"/>
      <c r="K38" s="697"/>
      <c r="L38" s="697"/>
      <c r="M38" s="697"/>
      <c r="N38" s="697"/>
      <c r="O38" s="697"/>
      <c r="P38" s="697"/>
      <c r="Q38" s="697"/>
      <c r="R38" s="652"/>
      <c r="S38" s="652"/>
    </row>
    <row r="39" spans="1:21" s="136" customFormat="1" ht="30">
      <c r="A39" s="647" t="s">
        <v>570</v>
      </c>
      <c r="B39" s="222" t="s">
        <v>886</v>
      </c>
      <c r="C39" s="648" t="s">
        <v>604</v>
      </c>
      <c r="D39" s="701"/>
      <c r="E39" s="701"/>
      <c r="F39" s="701"/>
      <c r="G39" s="701"/>
      <c r="H39" s="687"/>
      <c r="I39" s="687"/>
      <c r="J39" s="687"/>
      <c r="K39" s="702"/>
      <c r="L39" s="702"/>
      <c r="M39" s="702"/>
      <c r="N39" s="702"/>
      <c r="O39" s="702"/>
      <c r="P39" s="702"/>
      <c r="Q39" s="702"/>
      <c r="R39" s="652"/>
      <c r="S39" s="652"/>
    </row>
    <row r="40" spans="1:21" s="556" customFormat="1" ht="15.75" customHeight="1">
      <c r="A40" s="653"/>
      <c r="B40" s="654" t="s">
        <v>605</v>
      </c>
      <c r="C40" s="655" t="s">
        <v>572</v>
      </c>
      <c r="D40" s="687"/>
      <c r="E40" s="687"/>
      <c r="F40" s="687"/>
      <c r="G40" s="687"/>
      <c r="H40" s="675"/>
      <c r="I40" s="675"/>
      <c r="J40" s="697"/>
      <c r="K40" s="697"/>
      <c r="L40" s="697"/>
      <c r="M40" s="697"/>
      <c r="N40" s="697"/>
      <c r="O40" s="697"/>
      <c r="P40" s="697"/>
      <c r="Q40" s="697"/>
      <c r="R40" s="652"/>
      <c r="S40" s="652"/>
    </row>
    <row r="41" spans="1:21" s="136" customFormat="1" ht="30">
      <c r="A41" s="647" t="s">
        <v>571</v>
      </c>
      <c r="B41" s="703" t="s">
        <v>606</v>
      </c>
      <c r="C41" s="648" t="s">
        <v>607</v>
      </c>
      <c r="D41" s="704"/>
      <c r="E41" s="704"/>
      <c r="F41" s="704"/>
      <c r="G41" s="704"/>
      <c r="H41" s="675"/>
      <c r="I41" s="675"/>
      <c r="J41" s="705"/>
      <c r="K41" s="705"/>
      <c r="L41" s="705"/>
      <c r="M41" s="705"/>
      <c r="N41" s="697"/>
      <c r="O41" s="697"/>
      <c r="P41" s="697"/>
      <c r="Q41" s="697"/>
      <c r="R41" s="652"/>
      <c r="S41" s="652"/>
    </row>
    <row r="42" spans="1:21" s="136" customFormat="1" ht="30">
      <c r="A42" s="647"/>
      <c r="B42" s="654" t="s">
        <v>1131</v>
      </c>
      <c r="C42" s="648" t="s">
        <v>607</v>
      </c>
      <c r="D42" s="705"/>
      <c r="E42" s="705"/>
      <c r="F42" s="705"/>
      <c r="G42" s="705"/>
      <c r="H42" s="650"/>
      <c r="I42" s="697"/>
      <c r="J42" s="697"/>
      <c r="K42" s="697"/>
      <c r="L42" s="697"/>
      <c r="M42" s="697"/>
      <c r="N42" s="697"/>
      <c r="O42" s="697"/>
      <c r="P42" s="697"/>
      <c r="Q42" s="697"/>
      <c r="R42" s="652"/>
      <c r="S42" s="652"/>
    </row>
    <row r="43" spans="1:21" s="136" customFormat="1" ht="30">
      <c r="A43" s="647" t="s">
        <v>573</v>
      </c>
      <c r="B43" s="222" t="s">
        <v>608</v>
      </c>
      <c r="C43" s="648" t="s">
        <v>609</v>
      </c>
      <c r="D43" s="706"/>
      <c r="E43" s="706"/>
      <c r="F43" s="706"/>
      <c r="G43" s="706"/>
      <c r="H43" s="672"/>
      <c r="I43" s="672"/>
      <c r="J43" s="672"/>
      <c r="K43" s="672"/>
      <c r="L43" s="672"/>
      <c r="M43" s="672"/>
      <c r="N43" s="672"/>
      <c r="O43" s="672"/>
      <c r="P43" s="672"/>
      <c r="Q43" s="672"/>
      <c r="R43" s="652"/>
      <c r="S43" s="652"/>
    </row>
    <row r="44" spans="1:21" s="556" customFormat="1" ht="30">
      <c r="A44" s="653"/>
      <c r="B44" s="654" t="s">
        <v>610</v>
      </c>
      <c r="C44" s="655" t="s">
        <v>609</v>
      </c>
      <c r="D44" s="675"/>
      <c r="E44" s="675"/>
      <c r="F44" s="675"/>
      <c r="G44" s="675"/>
      <c r="H44" s="660"/>
      <c r="I44" s="660"/>
      <c r="J44" s="660"/>
      <c r="K44" s="660"/>
      <c r="L44" s="660"/>
      <c r="M44" s="660"/>
      <c r="N44" s="660"/>
      <c r="O44" s="660"/>
      <c r="P44" s="660"/>
      <c r="Q44" s="660"/>
      <c r="R44" s="652"/>
      <c r="S44" s="652"/>
    </row>
    <row r="45" spans="1:21" s="136" customFormat="1" ht="16.5" customHeight="1">
      <c r="A45" s="642" t="s">
        <v>32</v>
      </c>
      <c r="B45" s="643" t="s">
        <v>611</v>
      </c>
      <c r="C45" s="648"/>
      <c r="D45" s="198"/>
      <c r="E45" s="660"/>
      <c r="F45" s="660"/>
      <c r="G45" s="660"/>
      <c r="H45" s="660"/>
      <c r="I45" s="660"/>
      <c r="J45" s="660"/>
      <c r="K45" s="660"/>
      <c r="L45" s="660"/>
      <c r="M45" s="660"/>
      <c r="N45" s="660"/>
      <c r="O45" s="660"/>
      <c r="P45" s="660"/>
      <c r="Q45" s="660"/>
      <c r="R45" s="652"/>
      <c r="S45" s="652"/>
    </row>
    <row r="46" spans="1:21" s="136" customFormat="1" ht="16.5" customHeight="1">
      <c r="A46" s="642" t="s">
        <v>38</v>
      </c>
      <c r="B46" s="643" t="s">
        <v>612</v>
      </c>
      <c r="C46" s="648"/>
      <c r="D46" s="675"/>
      <c r="E46" s="650"/>
      <c r="F46" s="660"/>
      <c r="G46" s="650"/>
      <c r="H46" s="650"/>
      <c r="I46" s="650"/>
      <c r="J46" s="650"/>
      <c r="K46" s="650"/>
      <c r="L46" s="650"/>
      <c r="M46" s="650"/>
      <c r="N46" s="650"/>
      <c r="O46" s="650"/>
      <c r="P46" s="650"/>
      <c r="Q46" s="650"/>
      <c r="R46" s="652"/>
      <c r="S46" s="652"/>
    </row>
    <row r="47" spans="1:21" s="136" customFormat="1" ht="30">
      <c r="A47" s="647" t="s">
        <v>562</v>
      </c>
      <c r="B47" s="222" t="s">
        <v>613</v>
      </c>
      <c r="C47" s="648" t="s">
        <v>60</v>
      </c>
      <c r="D47" s="707"/>
      <c r="E47" s="707"/>
      <c r="F47" s="707"/>
      <c r="G47" s="707"/>
      <c r="H47" s="650"/>
      <c r="I47" s="650"/>
      <c r="J47" s="650"/>
      <c r="K47" s="650"/>
      <c r="L47" s="650"/>
      <c r="M47" s="650"/>
      <c r="N47" s="650"/>
      <c r="O47" s="650"/>
      <c r="P47" s="650"/>
      <c r="Q47" s="650"/>
      <c r="R47" s="652"/>
      <c r="S47" s="652"/>
      <c r="U47" s="223"/>
    </row>
    <row r="48" spans="1:21" s="556" customFormat="1" ht="46.5" customHeight="1">
      <c r="A48" s="653"/>
      <c r="B48" s="654" t="s">
        <v>614</v>
      </c>
      <c r="C48" s="655" t="s">
        <v>11</v>
      </c>
      <c r="D48" s="708"/>
      <c r="E48" s="709"/>
      <c r="F48" s="708"/>
      <c r="G48" s="708"/>
      <c r="H48" s="673"/>
      <c r="I48" s="673"/>
      <c r="J48" s="673"/>
      <c r="K48" s="673"/>
      <c r="L48" s="673"/>
      <c r="M48" s="673"/>
      <c r="N48" s="673"/>
      <c r="O48" s="673"/>
      <c r="P48" s="673"/>
      <c r="Q48" s="673"/>
      <c r="R48" s="692"/>
      <c r="S48" s="692"/>
    </row>
    <row r="49" spans="1:21" s="136" customFormat="1" ht="15">
      <c r="A49" s="647" t="s">
        <v>564</v>
      </c>
      <c r="B49" s="222" t="s">
        <v>615</v>
      </c>
      <c r="C49" s="648" t="s">
        <v>616</v>
      </c>
      <c r="D49" s="649"/>
      <c r="E49" s="649"/>
      <c r="F49" s="649"/>
      <c r="G49" s="707"/>
      <c r="H49" s="650"/>
      <c r="I49" s="650"/>
      <c r="J49" s="650"/>
      <c r="K49" s="650"/>
      <c r="L49" s="650"/>
      <c r="M49" s="650"/>
      <c r="N49" s="650"/>
      <c r="O49" s="650"/>
      <c r="P49" s="650"/>
      <c r="Q49" s="650"/>
      <c r="R49" s="652"/>
      <c r="S49" s="652"/>
      <c r="U49" s="223"/>
    </row>
    <row r="50" spans="1:21" s="556" customFormat="1" ht="30">
      <c r="A50" s="653"/>
      <c r="B50" s="654" t="s">
        <v>617</v>
      </c>
      <c r="C50" s="655" t="s">
        <v>11</v>
      </c>
      <c r="D50" s="710"/>
      <c r="E50" s="709"/>
      <c r="F50" s="709"/>
      <c r="G50" s="708"/>
      <c r="H50" s="673"/>
      <c r="I50" s="673"/>
      <c r="J50" s="673"/>
      <c r="K50" s="673"/>
      <c r="L50" s="673"/>
      <c r="M50" s="673"/>
      <c r="N50" s="673"/>
      <c r="O50" s="673"/>
      <c r="P50" s="673"/>
      <c r="Q50" s="673"/>
      <c r="R50" s="692"/>
      <c r="S50" s="692"/>
    </row>
    <row r="51" spans="1:21" s="136" customFormat="1" ht="15">
      <c r="A51" s="647" t="s">
        <v>567</v>
      </c>
      <c r="B51" s="222" t="s">
        <v>618</v>
      </c>
      <c r="C51" s="648" t="s">
        <v>580</v>
      </c>
      <c r="D51" s="649"/>
      <c r="E51" s="649"/>
      <c r="F51" s="649"/>
      <c r="G51" s="707"/>
      <c r="H51" s="650"/>
      <c r="I51" s="650"/>
      <c r="J51" s="650"/>
      <c r="K51" s="650"/>
      <c r="L51" s="650"/>
      <c r="M51" s="650"/>
      <c r="N51" s="650"/>
      <c r="O51" s="650"/>
      <c r="P51" s="650"/>
      <c r="Q51" s="650"/>
      <c r="R51" s="652"/>
      <c r="S51" s="652"/>
    </row>
    <row r="52" spans="1:21" s="136" customFormat="1" ht="16.5" customHeight="1">
      <c r="A52" s="642" t="s">
        <v>42</v>
      </c>
      <c r="B52" s="643" t="s">
        <v>619</v>
      </c>
      <c r="C52" s="648"/>
      <c r="D52" s="198"/>
      <c r="E52" s="660"/>
      <c r="F52" s="660"/>
      <c r="G52" s="660"/>
      <c r="H52" s="650"/>
      <c r="I52" s="650"/>
      <c r="J52" s="650"/>
      <c r="K52" s="650"/>
      <c r="L52" s="650"/>
      <c r="M52" s="650"/>
      <c r="N52" s="650"/>
      <c r="O52" s="650"/>
      <c r="P52" s="650"/>
      <c r="Q52" s="650"/>
      <c r="R52" s="652"/>
      <c r="S52" s="652"/>
    </row>
    <row r="53" spans="1:21" s="136" customFormat="1" ht="30">
      <c r="A53" s="647" t="s">
        <v>562</v>
      </c>
      <c r="B53" s="222" t="s">
        <v>620</v>
      </c>
      <c r="C53" s="648" t="s">
        <v>621</v>
      </c>
      <c r="D53" s="649"/>
      <c r="E53" s="649"/>
      <c r="F53" s="649"/>
      <c r="G53" s="649"/>
      <c r="H53" s="687"/>
      <c r="I53" s="687"/>
      <c r="J53" s="687"/>
      <c r="K53" s="687"/>
      <c r="L53" s="687"/>
      <c r="M53" s="687"/>
      <c r="N53" s="687"/>
      <c r="O53" s="687"/>
      <c r="P53" s="687"/>
      <c r="Q53" s="687"/>
      <c r="R53" s="652"/>
      <c r="S53" s="652"/>
    </row>
    <row r="54" spans="1:21" s="136" customFormat="1" ht="15">
      <c r="A54" s="647" t="s">
        <v>564</v>
      </c>
      <c r="B54" s="222" t="s">
        <v>622</v>
      </c>
      <c r="C54" s="648" t="s">
        <v>621</v>
      </c>
      <c r="D54" s="649"/>
      <c r="E54" s="649"/>
      <c r="F54" s="649"/>
      <c r="G54" s="649"/>
      <c r="H54" s="650"/>
      <c r="I54" s="711"/>
      <c r="J54" s="650"/>
      <c r="K54" s="650"/>
      <c r="L54" s="650"/>
      <c r="M54" s="650"/>
      <c r="N54" s="650"/>
      <c r="O54" s="650"/>
      <c r="P54" s="650"/>
      <c r="Q54" s="650"/>
      <c r="R54" s="652"/>
      <c r="S54" s="652"/>
    </row>
    <row r="55" spans="1:21" s="136" customFormat="1" ht="30">
      <c r="A55" s="647" t="s">
        <v>567</v>
      </c>
      <c r="B55" s="222" t="s">
        <v>623</v>
      </c>
      <c r="C55" s="648" t="s">
        <v>624</v>
      </c>
      <c r="D55" s="712"/>
      <c r="E55" s="712"/>
      <c r="F55" s="712"/>
      <c r="G55" s="712"/>
      <c r="H55" s="650"/>
      <c r="I55" s="650"/>
      <c r="J55" s="650"/>
      <c r="K55" s="650"/>
      <c r="L55" s="650"/>
      <c r="M55" s="650"/>
      <c r="N55" s="650"/>
      <c r="O55" s="650"/>
      <c r="P55" s="650"/>
      <c r="Q55" s="650"/>
      <c r="R55" s="652"/>
      <c r="S55" s="652"/>
    </row>
    <row r="56" spans="1:21" s="136" customFormat="1" ht="15">
      <c r="A56" s="647" t="s">
        <v>568</v>
      </c>
      <c r="B56" s="222" t="s">
        <v>696</v>
      </c>
      <c r="C56" s="648" t="s">
        <v>625</v>
      </c>
      <c r="D56" s="649"/>
      <c r="E56" s="649"/>
      <c r="F56" s="649"/>
      <c r="G56" s="649"/>
      <c r="H56" s="687"/>
      <c r="I56" s="687"/>
      <c r="J56" s="687"/>
      <c r="K56" s="687"/>
      <c r="L56" s="687"/>
      <c r="M56" s="687"/>
      <c r="N56" s="687"/>
      <c r="O56" s="687"/>
      <c r="P56" s="687"/>
      <c r="Q56" s="687"/>
      <c r="R56" s="652"/>
      <c r="S56" s="652"/>
    </row>
    <row r="57" spans="1:21" s="556" customFormat="1" ht="15">
      <c r="A57" s="653"/>
      <c r="B57" s="654" t="s">
        <v>697</v>
      </c>
      <c r="C57" s="655" t="s">
        <v>698</v>
      </c>
      <c r="D57" s="650"/>
      <c r="E57" s="650"/>
      <c r="F57" s="650"/>
      <c r="G57" s="650"/>
      <c r="H57" s="650"/>
      <c r="I57" s="650"/>
      <c r="J57" s="650"/>
      <c r="K57" s="650"/>
      <c r="L57" s="650"/>
      <c r="M57" s="650"/>
      <c r="N57" s="650"/>
      <c r="O57" s="650"/>
      <c r="P57" s="650"/>
      <c r="Q57" s="650"/>
      <c r="R57" s="652"/>
      <c r="S57" s="652"/>
    </row>
    <row r="58" spans="1:21" s="136" customFormat="1" ht="15">
      <c r="A58" s="647" t="s">
        <v>570</v>
      </c>
      <c r="B58" s="222" t="s">
        <v>626</v>
      </c>
      <c r="C58" s="648" t="s">
        <v>621</v>
      </c>
      <c r="D58" s="649"/>
      <c r="E58" s="649"/>
      <c r="F58" s="649"/>
      <c r="G58" s="649"/>
      <c r="H58" s="687"/>
      <c r="I58" s="687"/>
      <c r="J58" s="687"/>
      <c r="K58" s="687"/>
      <c r="L58" s="687"/>
      <c r="M58" s="687"/>
      <c r="N58" s="687"/>
      <c r="O58" s="687"/>
      <c r="P58" s="687"/>
      <c r="Q58" s="687"/>
      <c r="R58" s="652"/>
      <c r="S58" s="652"/>
    </row>
    <row r="59" spans="1:21" s="556" customFormat="1" ht="15">
      <c r="A59" s="653"/>
      <c r="B59" s="654" t="s">
        <v>1086</v>
      </c>
      <c r="C59" s="655" t="s">
        <v>621</v>
      </c>
      <c r="D59" s="713"/>
      <c r="E59" s="713"/>
      <c r="F59" s="713"/>
      <c r="G59" s="713"/>
      <c r="H59" s="687"/>
      <c r="I59" s="687"/>
      <c r="J59" s="687"/>
      <c r="K59" s="687"/>
      <c r="L59" s="687"/>
      <c r="M59" s="687"/>
      <c r="N59" s="687"/>
      <c r="O59" s="687"/>
      <c r="P59" s="687"/>
      <c r="Q59" s="687"/>
      <c r="R59" s="652"/>
      <c r="S59" s="652"/>
    </row>
    <row r="60" spans="1:21" s="556" customFormat="1" ht="15">
      <c r="A60" s="653"/>
      <c r="B60" s="654" t="s">
        <v>1087</v>
      </c>
      <c r="C60" s="655" t="s">
        <v>621</v>
      </c>
      <c r="D60" s="713"/>
      <c r="E60" s="713"/>
      <c r="F60" s="713"/>
      <c r="G60" s="713"/>
      <c r="H60" s="660"/>
      <c r="I60" s="660"/>
      <c r="J60" s="660"/>
      <c r="K60" s="660"/>
      <c r="L60" s="660"/>
      <c r="M60" s="660"/>
      <c r="N60" s="660"/>
      <c r="O60" s="660"/>
      <c r="P60" s="660"/>
      <c r="Q60" s="660"/>
      <c r="R60" s="652"/>
      <c r="S60" s="652"/>
    </row>
    <row r="61" spans="1:21" s="556" customFormat="1" ht="15">
      <c r="A61" s="653"/>
      <c r="B61" s="654" t="s">
        <v>1088</v>
      </c>
      <c r="C61" s="655" t="s">
        <v>621</v>
      </c>
      <c r="D61" s="675"/>
      <c r="E61" s="697"/>
      <c r="F61" s="675"/>
      <c r="G61" s="697"/>
      <c r="H61" s="660"/>
      <c r="I61" s="660"/>
      <c r="J61" s="660"/>
      <c r="K61" s="660"/>
      <c r="L61" s="660"/>
      <c r="M61" s="660"/>
      <c r="N61" s="660"/>
      <c r="O61" s="660"/>
      <c r="P61" s="660"/>
      <c r="Q61" s="660"/>
      <c r="R61" s="652"/>
      <c r="S61" s="652"/>
    </row>
    <row r="62" spans="1:21" s="136" customFormat="1" ht="16.5" customHeight="1">
      <c r="A62" s="642" t="s">
        <v>35</v>
      </c>
      <c r="B62" s="714" t="s">
        <v>627</v>
      </c>
      <c r="C62" s="648"/>
      <c r="D62" s="198"/>
      <c r="E62" s="660"/>
      <c r="F62" s="660"/>
      <c r="G62" s="660"/>
      <c r="H62" s="675"/>
      <c r="I62" s="675"/>
      <c r="J62" s="675"/>
      <c r="K62" s="675"/>
      <c r="L62" s="675"/>
      <c r="M62" s="675"/>
      <c r="N62" s="675"/>
      <c r="O62" s="675"/>
      <c r="P62" s="675"/>
      <c r="Q62" s="675"/>
      <c r="R62" s="652"/>
      <c r="S62" s="652"/>
    </row>
    <row r="63" spans="1:21" s="136" customFormat="1" ht="28.5" customHeight="1">
      <c r="A63" s="647" t="s">
        <v>562</v>
      </c>
      <c r="B63" s="222" t="s">
        <v>628</v>
      </c>
      <c r="C63" s="648" t="s">
        <v>604</v>
      </c>
      <c r="D63" s="715"/>
      <c r="E63" s="715"/>
      <c r="F63" s="716"/>
      <c r="G63" s="716"/>
      <c r="H63" s="672"/>
      <c r="I63" s="672"/>
      <c r="J63" s="672"/>
      <c r="K63" s="672"/>
      <c r="L63" s="672"/>
      <c r="M63" s="672"/>
      <c r="N63" s="672"/>
      <c r="O63" s="672"/>
      <c r="P63" s="672"/>
      <c r="Q63" s="672"/>
      <c r="R63" s="652"/>
      <c r="S63" s="652"/>
    </row>
    <row r="64" spans="1:21" s="556" customFormat="1" ht="16.5" customHeight="1">
      <c r="A64" s="653"/>
      <c r="B64" s="654" t="s">
        <v>629</v>
      </c>
      <c r="C64" s="655" t="s">
        <v>572</v>
      </c>
      <c r="D64" s="717"/>
      <c r="E64" s="717"/>
      <c r="F64" s="718"/>
      <c r="G64" s="718"/>
      <c r="H64" s="672"/>
      <c r="I64" s="672"/>
      <c r="J64" s="672"/>
      <c r="K64" s="672"/>
      <c r="L64" s="672"/>
      <c r="M64" s="672"/>
      <c r="N64" s="672"/>
      <c r="O64" s="672"/>
      <c r="P64" s="672"/>
      <c r="Q64" s="672"/>
      <c r="R64" s="692"/>
      <c r="S64" s="692"/>
    </row>
    <row r="65" spans="1:19" s="136" customFormat="1" ht="16.5" customHeight="1">
      <c r="A65" s="647" t="s">
        <v>564</v>
      </c>
      <c r="B65" s="222" t="s">
        <v>630</v>
      </c>
      <c r="C65" s="648" t="s">
        <v>7</v>
      </c>
      <c r="D65" s="649"/>
      <c r="E65" s="649"/>
      <c r="F65" s="649"/>
      <c r="G65" s="649"/>
      <c r="H65" s="687"/>
      <c r="I65" s="687"/>
      <c r="J65" s="687"/>
      <c r="K65" s="687"/>
      <c r="L65" s="687"/>
      <c r="M65" s="687"/>
      <c r="N65" s="687"/>
      <c r="O65" s="687"/>
      <c r="P65" s="687"/>
      <c r="Q65" s="687"/>
      <c r="R65" s="652"/>
      <c r="S65" s="652"/>
    </row>
    <row r="66" spans="1:19" s="136" customFormat="1" ht="30">
      <c r="A66" s="647" t="s">
        <v>567</v>
      </c>
      <c r="B66" s="222" t="s">
        <v>1089</v>
      </c>
      <c r="C66" s="648" t="s">
        <v>631</v>
      </c>
      <c r="D66" s="719"/>
      <c r="E66" s="719"/>
      <c r="F66" s="719"/>
      <c r="G66" s="719"/>
      <c r="H66" s="675"/>
      <c r="I66" s="675"/>
      <c r="J66" s="675"/>
      <c r="K66" s="675"/>
      <c r="L66" s="675"/>
      <c r="M66" s="675"/>
      <c r="N66" s="675"/>
      <c r="O66" s="675"/>
      <c r="P66" s="675"/>
      <c r="Q66" s="675"/>
      <c r="R66" s="652"/>
      <c r="S66" s="652"/>
    </row>
    <row r="67" spans="1:19" s="136" customFormat="1" ht="14.25" customHeight="1">
      <c r="A67" s="560"/>
    </row>
    <row r="68" spans="1:19" s="136" customFormat="1" ht="14.25" customHeight="1">
      <c r="A68" s="560"/>
    </row>
    <row r="69" spans="1:19" s="136" customFormat="1" ht="14.25" customHeight="1">
      <c r="A69" s="560"/>
    </row>
    <row r="70" spans="1:19" s="136" customFormat="1" ht="14.25" customHeight="1">
      <c r="A70" s="560"/>
    </row>
    <row r="71" spans="1:19" s="136" customFormat="1" ht="14.25" customHeight="1">
      <c r="A71" s="560"/>
      <c r="G71" s="561"/>
    </row>
    <row r="72" spans="1:19" s="136" customFormat="1" ht="14.25" customHeight="1">
      <c r="A72" s="560"/>
    </row>
    <row r="73" spans="1:19" s="136" customFormat="1" ht="14.25" customHeight="1">
      <c r="A73" s="560"/>
    </row>
    <row r="74" spans="1:19" s="136" customFormat="1" ht="14.25" customHeight="1">
      <c r="A74" s="560"/>
    </row>
    <row r="75" spans="1:19" s="136" customFormat="1" ht="14.25" customHeight="1">
      <c r="A75" s="560"/>
    </row>
    <row r="76" spans="1:19" s="136" customFormat="1" ht="14.25" customHeight="1">
      <c r="A76" s="560"/>
    </row>
    <row r="77" spans="1:19" s="136" customFormat="1" ht="14.25" customHeight="1">
      <c r="A77" s="560"/>
    </row>
    <row r="78" spans="1:19" s="136" customFormat="1" ht="14.25" customHeight="1">
      <c r="A78" s="560"/>
    </row>
    <row r="79" spans="1:19" ht="14.25" customHeight="1">
      <c r="A79" s="562"/>
      <c r="B79" s="137"/>
      <c r="C79" s="137"/>
      <c r="D79" s="137"/>
      <c r="E79" s="137"/>
      <c r="F79" s="137"/>
      <c r="G79" s="137"/>
      <c r="H79" s="137"/>
      <c r="I79" s="137"/>
      <c r="J79" s="137"/>
      <c r="K79" s="137"/>
      <c r="L79" s="137"/>
      <c r="M79" s="137"/>
      <c r="N79" s="137"/>
      <c r="O79" s="137"/>
      <c r="P79" s="137"/>
      <c r="Q79" s="137"/>
      <c r="R79" s="555"/>
      <c r="S79" s="137"/>
    </row>
  </sheetData>
  <mergeCells count="12">
    <mergeCell ref="R5:S5"/>
    <mergeCell ref="T6:T7"/>
    <mergeCell ref="A1:B1"/>
    <mergeCell ref="A2:S2"/>
    <mergeCell ref="A3:S3"/>
    <mergeCell ref="A5:A6"/>
    <mergeCell ref="B5:B6"/>
    <mergeCell ref="C5:C6"/>
    <mergeCell ref="D5:D6"/>
    <mergeCell ref="E5:F5"/>
    <mergeCell ref="G5:G6"/>
    <mergeCell ref="H5:Q5"/>
  </mergeCells>
  <printOptions horizontalCentered="1"/>
  <pageMargins left="0.36" right="0.19685039370078741" top="0.55118110236220474" bottom="0.59055118110236227" header="0.31496062992125984" footer="0.35433070866141736"/>
  <pageSetup paperSize="9" scale="85" orientation="landscape" r:id="rId1"/>
  <headerFooter>
    <oddFooter>&amp;R&amp;P/&amp;N</oddFooter>
  </headerFooter>
  <ignoredErrors>
    <ignoredError sqref="A9 A11 A14"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L19"/>
  <sheetViews>
    <sheetView view="pageBreakPreview" topLeftCell="A16" zoomScale="130" zoomScaleNormal="80" zoomScaleSheetLayoutView="130" workbookViewId="0">
      <selection activeCell="B8" sqref="B8"/>
    </sheetView>
  </sheetViews>
  <sheetFormatPr defaultColWidth="8.875" defaultRowHeight="15.75"/>
  <cols>
    <col min="1" max="1" width="3.375" style="908" customWidth="1"/>
    <col min="2" max="2" width="56.375" style="109" customWidth="1"/>
    <col min="3" max="3" width="6.375" style="910" customWidth="1"/>
    <col min="4" max="4" width="7.625" style="109" customWidth="1"/>
    <col min="5" max="5" width="7" style="109" customWidth="1"/>
    <col min="6" max="6" width="7.5" style="109" hidden="1" customWidth="1"/>
    <col min="7" max="7" width="7" style="109" customWidth="1"/>
    <col min="8" max="8" width="9.125" style="109" customWidth="1"/>
    <col min="9" max="9" width="9" style="109" customWidth="1"/>
    <col min="10" max="10" width="6.625" style="109" customWidth="1"/>
    <col min="11" max="11" width="9.375" style="109" customWidth="1"/>
    <col min="12" max="12" width="11.625" style="109" hidden="1" customWidth="1"/>
    <col min="13" max="257" width="9" style="109"/>
    <col min="258" max="258" width="3.375" style="109" customWidth="1"/>
    <col min="259" max="259" width="56.375" style="109" customWidth="1"/>
    <col min="260" max="260" width="6.375" style="109" customWidth="1"/>
    <col min="261" max="261" width="10" style="109" customWidth="1"/>
    <col min="262" max="262" width="7" style="109" customWidth="1"/>
    <col min="263" max="263" width="7.5" style="109" customWidth="1"/>
    <col min="264" max="264" width="7.875" style="109" customWidth="1"/>
    <col min="265" max="265" width="11" style="109" customWidth="1"/>
    <col min="266" max="266" width="9.625" style="109" customWidth="1"/>
    <col min="267" max="267" width="9.375" style="109" customWidth="1"/>
    <col min="268" max="268" width="0" style="109" hidden="1" customWidth="1"/>
    <col min="269" max="513" width="9" style="109"/>
    <col min="514" max="514" width="3.375" style="109" customWidth="1"/>
    <col min="515" max="515" width="56.375" style="109" customWidth="1"/>
    <col min="516" max="516" width="6.375" style="109" customWidth="1"/>
    <col min="517" max="517" width="10" style="109" customWidth="1"/>
    <col min="518" max="518" width="7" style="109" customWidth="1"/>
    <col min="519" max="519" width="7.5" style="109" customWidth="1"/>
    <col min="520" max="520" width="7.875" style="109" customWidth="1"/>
    <col min="521" max="521" width="11" style="109" customWidth="1"/>
    <col min="522" max="522" width="9.625" style="109" customWidth="1"/>
    <col min="523" max="523" width="9.375" style="109" customWidth="1"/>
    <col min="524" max="524" width="0" style="109" hidden="1" customWidth="1"/>
    <col min="525" max="769" width="9" style="109"/>
    <col min="770" max="770" width="3.375" style="109" customWidth="1"/>
    <col min="771" max="771" width="56.375" style="109" customWidth="1"/>
    <col min="772" max="772" width="6.375" style="109" customWidth="1"/>
    <col min="773" max="773" width="10" style="109" customWidth="1"/>
    <col min="774" max="774" width="7" style="109" customWidth="1"/>
    <col min="775" max="775" width="7.5" style="109" customWidth="1"/>
    <col min="776" max="776" width="7.875" style="109" customWidth="1"/>
    <col min="777" max="777" width="11" style="109" customWidth="1"/>
    <col min="778" max="778" width="9.625" style="109" customWidth="1"/>
    <col min="779" max="779" width="9.375" style="109" customWidth="1"/>
    <col min="780" max="780" width="0" style="109" hidden="1" customWidth="1"/>
    <col min="781" max="1025" width="9" style="109"/>
    <col min="1026" max="1026" width="3.375" style="109" customWidth="1"/>
    <col min="1027" max="1027" width="56.375" style="109" customWidth="1"/>
    <col min="1028" max="1028" width="6.375" style="109" customWidth="1"/>
    <col min="1029" max="1029" width="10" style="109" customWidth="1"/>
    <col min="1030" max="1030" width="7" style="109" customWidth="1"/>
    <col min="1031" max="1031" width="7.5" style="109" customWidth="1"/>
    <col min="1032" max="1032" width="7.875" style="109" customWidth="1"/>
    <col min="1033" max="1033" width="11" style="109" customWidth="1"/>
    <col min="1034" max="1034" width="9.625" style="109" customWidth="1"/>
    <col min="1035" max="1035" width="9.375" style="109" customWidth="1"/>
    <col min="1036" max="1036" width="0" style="109" hidden="1" customWidth="1"/>
    <col min="1037" max="1281" width="9" style="109"/>
    <col min="1282" max="1282" width="3.375" style="109" customWidth="1"/>
    <col min="1283" max="1283" width="56.375" style="109" customWidth="1"/>
    <col min="1284" max="1284" width="6.375" style="109" customWidth="1"/>
    <col min="1285" max="1285" width="10" style="109" customWidth="1"/>
    <col min="1286" max="1286" width="7" style="109" customWidth="1"/>
    <col min="1287" max="1287" width="7.5" style="109" customWidth="1"/>
    <col min="1288" max="1288" width="7.875" style="109" customWidth="1"/>
    <col min="1289" max="1289" width="11" style="109" customWidth="1"/>
    <col min="1290" max="1290" width="9.625" style="109" customWidth="1"/>
    <col min="1291" max="1291" width="9.375" style="109" customWidth="1"/>
    <col min="1292" max="1292" width="0" style="109" hidden="1" customWidth="1"/>
    <col min="1293" max="1537" width="9" style="109"/>
    <col min="1538" max="1538" width="3.375" style="109" customWidth="1"/>
    <col min="1539" max="1539" width="56.375" style="109" customWidth="1"/>
    <col min="1540" max="1540" width="6.375" style="109" customWidth="1"/>
    <col min="1541" max="1541" width="10" style="109" customWidth="1"/>
    <col min="1542" max="1542" width="7" style="109" customWidth="1"/>
    <col min="1543" max="1543" width="7.5" style="109" customWidth="1"/>
    <col min="1544" max="1544" width="7.875" style="109" customWidth="1"/>
    <col min="1545" max="1545" width="11" style="109" customWidth="1"/>
    <col min="1546" max="1546" width="9.625" style="109" customWidth="1"/>
    <col min="1547" max="1547" width="9.375" style="109" customWidth="1"/>
    <col min="1548" max="1548" width="0" style="109" hidden="1" customWidth="1"/>
    <col min="1549" max="1793" width="9" style="109"/>
    <col min="1794" max="1794" width="3.375" style="109" customWidth="1"/>
    <col min="1795" max="1795" width="56.375" style="109" customWidth="1"/>
    <col min="1796" max="1796" width="6.375" style="109" customWidth="1"/>
    <col min="1797" max="1797" width="10" style="109" customWidth="1"/>
    <col min="1798" max="1798" width="7" style="109" customWidth="1"/>
    <col min="1799" max="1799" width="7.5" style="109" customWidth="1"/>
    <col min="1800" max="1800" width="7.875" style="109" customWidth="1"/>
    <col min="1801" max="1801" width="11" style="109" customWidth="1"/>
    <col min="1802" max="1802" width="9.625" style="109" customWidth="1"/>
    <col min="1803" max="1803" width="9.375" style="109" customWidth="1"/>
    <col min="1804" max="1804" width="0" style="109" hidden="1" customWidth="1"/>
    <col min="1805" max="2049" width="9" style="109"/>
    <col min="2050" max="2050" width="3.375" style="109" customWidth="1"/>
    <col min="2051" max="2051" width="56.375" style="109" customWidth="1"/>
    <col min="2052" max="2052" width="6.375" style="109" customWidth="1"/>
    <col min="2053" max="2053" width="10" style="109" customWidth="1"/>
    <col min="2054" max="2054" width="7" style="109" customWidth="1"/>
    <col min="2055" max="2055" width="7.5" style="109" customWidth="1"/>
    <col min="2056" max="2056" width="7.875" style="109" customWidth="1"/>
    <col min="2057" max="2057" width="11" style="109" customWidth="1"/>
    <col min="2058" max="2058" width="9.625" style="109" customWidth="1"/>
    <col min="2059" max="2059" width="9.375" style="109" customWidth="1"/>
    <col min="2060" max="2060" width="0" style="109" hidden="1" customWidth="1"/>
    <col min="2061" max="2305" width="9" style="109"/>
    <col min="2306" max="2306" width="3.375" style="109" customWidth="1"/>
    <col min="2307" max="2307" width="56.375" style="109" customWidth="1"/>
    <col min="2308" max="2308" width="6.375" style="109" customWidth="1"/>
    <col min="2309" max="2309" width="10" style="109" customWidth="1"/>
    <col min="2310" max="2310" width="7" style="109" customWidth="1"/>
    <col min="2311" max="2311" width="7.5" style="109" customWidth="1"/>
    <col min="2312" max="2312" width="7.875" style="109" customWidth="1"/>
    <col min="2313" max="2313" width="11" style="109" customWidth="1"/>
    <col min="2314" max="2314" width="9.625" style="109" customWidth="1"/>
    <col min="2315" max="2315" width="9.375" style="109" customWidth="1"/>
    <col min="2316" max="2316" width="0" style="109" hidden="1" customWidth="1"/>
    <col min="2317" max="2561" width="9" style="109"/>
    <col min="2562" max="2562" width="3.375" style="109" customWidth="1"/>
    <col min="2563" max="2563" width="56.375" style="109" customWidth="1"/>
    <col min="2564" max="2564" width="6.375" style="109" customWidth="1"/>
    <col min="2565" max="2565" width="10" style="109" customWidth="1"/>
    <col min="2566" max="2566" width="7" style="109" customWidth="1"/>
    <col min="2567" max="2567" width="7.5" style="109" customWidth="1"/>
    <col min="2568" max="2568" width="7.875" style="109" customWidth="1"/>
    <col min="2569" max="2569" width="11" style="109" customWidth="1"/>
    <col min="2570" max="2570" width="9.625" style="109" customWidth="1"/>
    <col min="2571" max="2571" width="9.375" style="109" customWidth="1"/>
    <col min="2572" max="2572" width="0" style="109" hidden="1" customWidth="1"/>
    <col min="2573" max="2817" width="9" style="109"/>
    <col min="2818" max="2818" width="3.375" style="109" customWidth="1"/>
    <col min="2819" max="2819" width="56.375" style="109" customWidth="1"/>
    <col min="2820" max="2820" width="6.375" style="109" customWidth="1"/>
    <col min="2821" max="2821" width="10" style="109" customWidth="1"/>
    <col min="2822" max="2822" width="7" style="109" customWidth="1"/>
    <col min="2823" max="2823" width="7.5" style="109" customWidth="1"/>
    <col min="2824" max="2824" width="7.875" style="109" customWidth="1"/>
    <col min="2825" max="2825" width="11" style="109" customWidth="1"/>
    <col min="2826" max="2826" width="9.625" style="109" customWidth="1"/>
    <col min="2827" max="2827" width="9.375" style="109" customWidth="1"/>
    <col min="2828" max="2828" width="0" style="109" hidden="1" customWidth="1"/>
    <col min="2829" max="3073" width="9" style="109"/>
    <col min="3074" max="3074" width="3.375" style="109" customWidth="1"/>
    <col min="3075" max="3075" width="56.375" style="109" customWidth="1"/>
    <col min="3076" max="3076" width="6.375" style="109" customWidth="1"/>
    <col min="3077" max="3077" width="10" style="109" customWidth="1"/>
    <col min="3078" max="3078" width="7" style="109" customWidth="1"/>
    <col min="3079" max="3079" width="7.5" style="109" customWidth="1"/>
    <col min="3080" max="3080" width="7.875" style="109" customWidth="1"/>
    <col min="3081" max="3081" width="11" style="109" customWidth="1"/>
    <col min="3082" max="3082" width="9.625" style="109" customWidth="1"/>
    <col min="3083" max="3083" width="9.375" style="109" customWidth="1"/>
    <col min="3084" max="3084" width="0" style="109" hidden="1" customWidth="1"/>
    <col min="3085" max="3329" width="9" style="109"/>
    <col min="3330" max="3330" width="3.375" style="109" customWidth="1"/>
    <col min="3331" max="3331" width="56.375" style="109" customWidth="1"/>
    <col min="3332" max="3332" width="6.375" style="109" customWidth="1"/>
    <col min="3333" max="3333" width="10" style="109" customWidth="1"/>
    <col min="3334" max="3334" width="7" style="109" customWidth="1"/>
    <col min="3335" max="3335" width="7.5" style="109" customWidth="1"/>
    <col min="3336" max="3336" width="7.875" style="109" customWidth="1"/>
    <col min="3337" max="3337" width="11" style="109" customWidth="1"/>
    <col min="3338" max="3338" width="9.625" style="109" customWidth="1"/>
    <col min="3339" max="3339" width="9.375" style="109" customWidth="1"/>
    <col min="3340" max="3340" width="0" style="109" hidden="1" customWidth="1"/>
    <col min="3341" max="3585" width="9" style="109"/>
    <col min="3586" max="3586" width="3.375" style="109" customWidth="1"/>
    <col min="3587" max="3587" width="56.375" style="109" customWidth="1"/>
    <col min="3588" max="3588" width="6.375" style="109" customWidth="1"/>
    <col min="3589" max="3589" width="10" style="109" customWidth="1"/>
    <col min="3590" max="3590" width="7" style="109" customWidth="1"/>
    <col min="3591" max="3591" width="7.5" style="109" customWidth="1"/>
    <col min="3592" max="3592" width="7.875" style="109" customWidth="1"/>
    <col min="3593" max="3593" width="11" style="109" customWidth="1"/>
    <col min="3594" max="3594" width="9.625" style="109" customWidth="1"/>
    <col min="3595" max="3595" width="9.375" style="109" customWidth="1"/>
    <col min="3596" max="3596" width="0" style="109" hidden="1" customWidth="1"/>
    <col min="3597" max="3841" width="9" style="109"/>
    <col min="3842" max="3842" width="3.375" style="109" customWidth="1"/>
    <col min="3843" max="3843" width="56.375" style="109" customWidth="1"/>
    <col min="3844" max="3844" width="6.375" style="109" customWidth="1"/>
    <col min="3845" max="3845" width="10" style="109" customWidth="1"/>
    <col min="3846" max="3846" width="7" style="109" customWidth="1"/>
    <col min="3847" max="3847" width="7.5" style="109" customWidth="1"/>
    <col min="3848" max="3848" width="7.875" style="109" customWidth="1"/>
    <col min="3849" max="3849" width="11" style="109" customWidth="1"/>
    <col min="3850" max="3850" width="9.625" style="109" customWidth="1"/>
    <col min="3851" max="3851" width="9.375" style="109" customWidth="1"/>
    <col min="3852" max="3852" width="0" style="109" hidden="1" customWidth="1"/>
    <col min="3853" max="4097" width="9" style="109"/>
    <col min="4098" max="4098" width="3.375" style="109" customWidth="1"/>
    <col min="4099" max="4099" width="56.375" style="109" customWidth="1"/>
    <col min="4100" max="4100" width="6.375" style="109" customWidth="1"/>
    <col min="4101" max="4101" width="10" style="109" customWidth="1"/>
    <col min="4102" max="4102" width="7" style="109" customWidth="1"/>
    <col min="4103" max="4103" width="7.5" style="109" customWidth="1"/>
    <col min="4104" max="4104" width="7.875" style="109" customWidth="1"/>
    <col min="4105" max="4105" width="11" style="109" customWidth="1"/>
    <col min="4106" max="4106" width="9.625" style="109" customWidth="1"/>
    <col min="4107" max="4107" width="9.375" style="109" customWidth="1"/>
    <col min="4108" max="4108" width="0" style="109" hidden="1" customWidth="1"/>
    <col min="4109" max="4353" width="9" style="109"/>
    <col min="4354" max="4354" width="3.375" style="109" customWidth="1"/>
    <col min="4355" max="4355" width="56.375" style="109" customWidth="1"/>
    <col min="4356" max="4356" width="6.375" style="109" customWidth="1"/>
    <col min="4357" max="4357" width="10" style="109" customWidth="1"/>
    <col min="4358" max="4358" width="7" style="109" customWidth="1"/>
    <col min="4359" max="4359" width="7.5" style="109" customWidth="1"/>
    <col min="4360" max="4360" width="7.875" style="109" customWidth="1"/>
    <col min="4361" max="4361" width="11" style="109" customWidth="1"/>
    <col min="4362" max="4362" width="9.625" style="109" customWidth="1"/>
    <col min="4363" max="4363" width="9.375" style="109" customWidth="1"/>
    <col min="4364" max="4364" width="0" style="109" hidden="1" customWidth="1"/>
    <col min="4365" max="4609" width="9" style="109"/>
    <col min="4610" max="4610" width="3.375" style="109" customWidth="1"/>
    <col min="4611" max="4611" width="56.375" style="109" customWidth="1"/>
    <col min="4612" max="4612" width="6.375" style="109" customWidth="1"/>
    <col min="4613" max="4613" width="10" style="109" customWidth="1"/>
    <col min="4614" max="4614" width="7" style="109" customWidth="1"/>
    <col min="4615" max="4615" width="7.5" style="109" customWidth="1"/>
    <col min="4616" max="4616" width="7.875" style="109" customWidth="1"/>
    <col min="4617" max="4617" width="11" style="109" customWidth="1"/>
    <col min="4618" max="4618" width="9.625" style="109" customWidth="1"/>
    <col min="4619" max="4619" width="9.375" style="109" customWidth="1"/>
    <col min="4620" max="4620" width="0" style="109" hidden="1" customWidth="1"/>
    <col min="4621" max="4865" width="9" style="109"/>
    <col min="4866" max="4866" width="3.375" style="109" customWidth="1"/>
    <col min="4867" max="4867" width="56.375" style="109" customWidth="1"/>
    <col min="4868" max="4868" width="6.375" style="109" customWidth="1"/>
    <col min="4869" max="4869" width="10" style="109" customWidth="1"/>
    <col min="4870" max="4870" width="7" style="109" customWidth="1"/>
    <col min="4871" max="4871" width="7.5" style="109" customWidth="1"/>
    <col min="4872" max="4872" width="7.875" style="109" customWidth="1"/>
    <col min="4873" max="4873" width="11" style="109" customWidth="1"/>
    <col min="4874" max="4874" width="9.625" style="109" customWidth="1"/>
    <col min="4875" max="4875" width="9.375" style="109" customWidth="1"/>
    <col min="4876" max="4876" width="0" style="109" hidden="1" customWidth="1"/>
    <col min="4877" max="5121" width="9" style="109"/>
    <col min="5122" max="5122" width="3.375" style="109" customWidth="1"/>
    <col min="5123" max="5123" width="56.375" style="109" customWidth="1"/>
    <col min="5124" max="5124" width="6.375" style="109" customWidth="1"/>
    <col min="5125" max="5125" width="10" style="109" customWidth="1"/>
    <col min="5126" max="5126" width="7" style="109" customWidth="1"/>
    <col min="5127" max="5127" width="7.5" style="109" customWidth="1"/>
    <col min="5128" max="5128" width="7.875" style="109" customWidth="1"/>
    <col min="5129" max="5129" width="11" style="109" customWidth="1"/>
    <col min="5130" max="5130" width="9.625" style="109" customWidth="1"/>
    <col min="5131" max="5131" width="9.375" style="109" customWidth="1"/>
    <col min="5132" max="5132" width="0" style="109" hidden="1" customWidth="1"/>
    <col min="5133" max="5377" width="9" style="109"/>
    <col min="5378" max="5378" width="3.375" style="109" customWidth="1"/>
    <col min="5379" max="5379" width="56.375" style="109" customWidth="1"/>
    <col min="5380" max="5380" width="6.375" style="109" customWidth="1"/>
    <col min="5381" max="5381" width="10" style="109" customWidth="1"/>
    <col min="5382" max="5382" width="7" style="109" customWidth="1"/>
    <col min="5383" max="5383" width="7.5" style="109" customWidth="1"/>
    <col min="5384" max="5384" width="7.875" style="109" customWidth="1"/>
    <col min="5385" max="5385" width="11" style="109" customWidth="1"/>
    <col min="5386" max="5386" width="9.625" style="109" customWidth="1"/>
    <col min="5387" max="5387" width="9.375" style="109" customWidth="1"/>
    <col min="5388" max="5388" width="0" style="109" hidden="1" customWidth="1"/>
    <col min="5389" max="5633" width="9" style="109"/>
    <col min="5634" max="5634" width="3.375" style="109" customWidth="1"/>
    <col min="5635" max="5635" width="56.375" style="109" customWidth="1"/>
    <col min="5636" max="5636" width="6.375" style="109" customWidth="1"/>
    <col min="5637" max="5637" width="10" style="109" customWidth="1"/>
    <col min="5638" max="5638" width="7" style="109" customWidth="1"/>
    <col min="5639" max="5639" width="7.5" style="109" customWidth="1"/>
    <col min="5640" max="5640" width="7.875" style="109" customWidth="1"/>
    <col min="5641" max="5641" width="11" style="109" customWidth="1"/>
    <col min="5642" max="5642" width="9.625" style="109" customWidth="1"/>
    <col min="5643" max="5643" width="9.375" style="109" customWidth="1"/>
    <col min="5644" max="5644" width="0" style="109" hidden="1" customWidth="1"/>
    <col min="5645" max="5889" width="9" style="109"/>
    <col min="5890" max="5890" width="3.375" style="109" customWidth="1"/>
    <col min="5891" max="5891" width="56.375" style="109" customWidth="1"/>
    <col min="5892" max="5892" width="6.375" style="109" customWidth="1"/>
    <col min="5893" max="5893" width="10" style="109" customWidth="1"/>
    <col min="5894" max="5894" width="7" style="109" customWidth="1"/>
    <col min="5895" max="5895" width="7.5" style="109" customWidth="1"/>
    <col min="5896" max="5896" width="7.875" style="109" customWidth="1"/>
    <col min="5897" max="5897" width="11" style="109" customWidth="1"/>
    <col min="5898" max="5898" width="9.625" style="109" customWidth="1"/>
    <col min="5899" max="5899" width="9.375" style="109" customWidth="1"/>
    <col min="5900" max="5900" width="0" style="109" hidden="1" customWidth="1"/>
    <col min="5901" max="6145" width="9" style="109"/>
    <col min="6146" max="6146" width="3.375" style="109" customWidth="1"/>
    <col min="6147" max="6147" width="56.375" style="109" customWidth="1"/>
    <col min="6148" max="6148" width="6.375" style="109" customWidth="1"/>
    <col min="6149" max="6149" width="10" style="109" customWidth="1"/>
    <col min="6150" max="6150" width="7" style="109" customWidth="1"/>
    <col min="6151" max="6151" width="7.5" style="109" customWidth="1"/>
    <col min="6152" max="6152" width="7.875" style="109" customWidth="1"/>
    <col min="6153" max="6153" width="11" style="109" customWidth="1"/>
    <col min="6154" max="6154" width="9.625" style="109" customWidth="1"/>
    <col min="6155" max="6155" width="9.375" style="109" customWidth="1"/>
    <col min="6156" max="6156" width="0" style="109" hidden="1" customWidth="1"/>
    <col min="6157" max="6401" width="9" style="109"/>
    <col min="6402" max="6402" width="3.375" style="109" customWidth="1"/>
    <col min="6403" max="6403" width="56.375" style="109" customWidth="1"/>
    <col min="6404" max="6404" width="6.375" style="109" customWidth="1"/>
    <col min="6405" max="6405" width="10" style="109" customWidth="1"/>
    <col min="6406" max="6406" width="7" style="109" customWidth="1"/>
    <col min="6407" max="6407" width="7.5" style="109" customWidth="1"/>
    <col min="6408" max="6408" width="7.875" style="109" customWidth="1"/>
    <col min="6409" max="6409" width="11" style="109" customWidth="1"/>
    <col min="6410" max="6410" width="9.625" style="109" customWidth="1"/>
    <col min="6411" max="6411" width="9.375" style="109" customWidth="1"/>
    <col min="6412" max="6412" width="0" style="109" hidden="1" customWidth="1"/>
    <col min="6413" max="6657" width="9" style="109"/>
    <col min="6658" max="6658" width="3.375" style="109" customWidth="1"/>
    <col min="6659" max="6659" width="56.375" style="109" customWidth="1"/>
    <col min="6660" max="6660" width="6.375" style="109" customWidth="1"/>
    <col min="6661" max="6661" width="10" style="109" customWidth="1"/>
    <col min="6662" max="6662" width="7" style="109" customWidth="1"/>
    <col min="6663" max="6663" width="7.5" style="109" customWidth="1"/>
    <col min="6664" max="6664" width="7.875" style="109" customWidth="1"/>
    <col min="6665" max="6665" width="11" style="109" customWidth="1"/>
    <col min="6666" max="6666" width="9.625" style="109" customWidth="1"/>
    <col min="6667" max="6667" width="9.375" style="109" customWidth="1"/>
    <col min="6668" max="6668" width="0" style="109" hidden="1" customWidth="1"/>
    <col min="6669" max="6913" width="9" style="109"/>
    <col min="6914" max="6914" width="3.375" style="109" customWidth="1"/>
    <col min="6915" max="6915" width="56.375" style="109" customWidth="1"/>
    <col min="6916" max="6916" width="6.375" style="109" customWidth="1"/>
    <col min="6917" max="6917" width="10" style="109" customWidth="1"/>
    <col min="6918" max="6918" width="7" style="109" customWidth="1"/>
    <col min="6919" max="6919" width="7.5" style="109" customWidth="1"/>
    <col min="6920" max="6920" width="7.875" style="109" customWidth="1"/>
    <col min="6921" max="6921" width="11" style="109" customWidth="1"/>
    <col min="6922" max="6922" width="9.625" style="109" customWidth="1"/>
    <col min="6923" max="6923" width="9.375" style="109" customWidth="1"/>
    <col min="6924" max="6924" width="0" style="109" hidden="1" customWidth="1"/>
    <col min="6925" max="7169" width="9" style="109"/>
    <col min="7170" max="7170" width="3.375" style="109" customWidth="1"/>
    <col min="7171" max="7171" width="56.375" style="109" customWidth="1"/>
    <col min="7172" max="7172" width="6.375" style="109" customWidth="1"/>
    <col min="7173" max="7173" width="10" style="109" customWidth="1"/>
    <col min="7174" max="7174" width="7" style="109" customWidth="1"/>
    <col min="7175" max="7175" width="7.5" style="109" customWidth="1"/>
    <col min="7176" max="7176" width="7.875" style="109" customWidth="1"/>
    <col min="7177" max="7177" width="11" style="109" customWidth="1"/>
    <col min="7178" max="7178" width="9.625" style="109" customWidth="1"/>
    <col min="7179" max="7179" width="9.375" style="109" customWidth="1"/>
    <col min="7180" max="7180" width="0" style="109" hidden="1" customWidth="1"/>
    <col min="7181" max="7425" width="9" style="109"/>
    <col min="7426" max="7426" width="3.375" style="109" customWidth="1"/>
    <col min="7427" max="7427" width="56.375" style="109" customWidth="1"/>
    <col min="7428" max="7428" width="6.375" style="109" customWidth="1"/>
    <col min="7429" max="7429" width="10" style="109" customWidth="1"/>
    <col min="7430" max="7430" width="7" style="109" customWidth="1"/>
    <col min="7431" max="7431" width="7.5" style="109" customWidth="1"/>
    <col min="7432" max="7432" width="7.875" style="109" customWidth="1"/>
    <col min="7433" max="7433" width="11" style="109" customWidth="1"/>
    <col min="7434" max="7434" width="9.625" style="109" customWidth="1"/>
    <col min="7435" max="7435" width="9.375" style="109" customWidth="1"/>
    <col min="7436" max="7436" width="0" style="109" hidden="1" customWidth="1"/>
    <col min="7437" max="7681" width="9" style="109"/>
    <col min="7682" max="7682" width="3.375" style="109" customWidth="1"/>
    <col min="7683" max="7683" width="56.375" style="109" customWidth="1"/>
    <col min="7684" max="7684" width="6.375" style="109" customWidth="1"/>
    <col min="7685" max="7685" width="10" style="109" customWidth="1"/>
    <col min="7686" max="7686" width="7" style="109" customWidth="1"/>
    <col min="7687" max="7687" width="7.5" style="109" customWidth="1"/>
    <col min="7688" max="7688" width="7.875" style="109" customWidth="1"/>
    <col min="7689" max="7689" width="11" style="109" customWidth="1"/>
    <col min="7690" max="7690" width="9.625" style="109" customWidth="1"/>
    <col min="7691" max="7691" width="9.375" style="109" customWidth="1"/>
    <col min="7692" max="7692" width="0" style="109" hidden="1" customWidth="1"/>
    <col min="7693" max="7937" width="9" style="109"/>
    <col min="7938" max="7938" width="3.375" style="109" customWidth="1"/>
    <col min="7939" max="7939" width="56.375" style="109" customWidth="1"/>
    <col min="7940" max="7940" width="6.375" style="109" customWidth="1"/>
    <col min="7941" max="7941" width="10" style="109" customWidth="1"/>
    <col min="7942" max="7942" width="7" style="109" customWidth="1"/>
    <col min="7943" max="7943" width="7.5" style="109" customWidth="1"/>
    <col min="7944" max="7944" width="7.875" style="109" customWidth="1"/>
    <col min="7945" max="7945" width="11" style="109" customWidth="1"/>
    <col min="7946" max="7946" width="9.625" style="109" customWidth="1"/>
    <col min="7947" max="7947" width="9.375" style="109" customWidth="1"/>
    <col min="7948" max="7948" width="0" style="109" hidden="1" customWidth="1"/>
    <col min="7949" max="8193" width="9" style="109"/>
    <col min="8194" max="8194" width="3.375" style="109" customWidth="1"/>
    <col min="8195" max="8195" width="56.375" style="109" customWidth="1"/>
    <col min="8196" max="8196" width="6.375" style="109" customWidth="1"/>
    <col min="8197" max="8197" width="10" style="109" customWidth="1"/>
    <col min="8198" max="8198" width="7" style="109" customWidth="1"/>
    <col min="8199" max="8199" width="7.5" style="109" customWidth="1"/>
    <col min="8200" max="8200" width="7.875" style="109" customWidth="1"/>
    <col min="8201" max="8201" width="11" style="109" customWidth="1"/>
    <col min="8202" max="8202" width="9.625" style="109" customWidth="1"/>
    <col min="8203" max="8203" width="9.375" style="109" customWidth="1"/>
    <col min="8204" max="8204" width="0" style="109" hidden="1" customWidth="1"/>
    <col min="8205" max="8449" width="9" style="109"/>
    <col min="8450" max="8450" width="3.375" style="109" customWidth="1"/>
    <col min="8451" max="8451" width="56.375" style="109" customWidth="1"/>
    <col min="8452" max="8452" width="6.375" style="109" customWidth="1"/>
    <col min="8453" max="8453" width="10" style="109" customWidth="1"/>
    <col min="8454" max="8454" width="7" style="109" customWidth="1"/>
    <col min="8455" max="8455" width="7.5" style="109" customWidth="1"/>
    <col min="8456" max="8456" width="7.875" style="109" customWidth="1"/>
    <col min="8457" max="8457" width="11" style="109" customWidth="1"/>
    <col min="8458" max="8458" width="9.625" style="109" customWidth="1"/>
    <col min="8459" max="8459" width="9.375" style="109" customWidth="1"/>
    <col min="8460" max="8460" width="0" style="109" hidden="1" customWidth="1"/>
    <col min="8461" max="8705" width="9" style="109"/>
    <col min="8706" max="8706" width="3.375" style="109" customWidth="1"/>
    <col min="8707" max="8707" width="56.375" style="109" customWidth="1"/>
    <col min="8708" max="8708" width="6.375" style="109" customWidth="1"/>
    <col min="8709" max="8709" width="10" style="109" customWidth="1"/>
    <col min="8710" max="8710" width="7" style="109" customWidth="1"/>
    <col min="8711" max="8711" width="7.5" style="109" customWidth="1"/>
    <col min="8712" max="8712" width="7.875" style="109" customWidth="1"/>
    <col min="8713" max="8713" width="11" style="109" customWidth="1"/>
    <col min="8714" max="8714" width="9.625" style="109" customWidth="1"/>
    <col min="8715" max="8715" width="9.375" style="109" customWidth="1"/>
    <col min="8716" max="8716" width="0" style="109" hidden="1" customWidth="1"/>
    <col min="8717" max="8961" width="9" style="109"/>
    <col min="8962" max="8962" width="3.375" style="109" customWidth="1"/>
    <col min="8963" max="8963" width="56.375" style="109" customWidth="1"/>
    <col min="8964" max="8964" width="6.375" style="109" customWidth="1"/>
    <col min="8965" max="8965" width="10" style="109" customWidth="1"/>
    <col min="8966" max="8966" width="7" style="109" customWidth="1"/>
    <col min="8967" max="8967" width="7.5" style="109" customWidth="1"/>
    <col min="8968" max="8968" width="7.875" style="109" customWidth="1"/>
    <col min="8969" max="8969" width="11" style="109" customWidth="1"/>
    <col min="8970" max="8970" width="9.625" style="109" customWidth="1"/>
    <col min="8971" max="8971" width="9.375" style="109" customWidth="1"/>
    <col min="8972" max="8972" width="0" style="109" hidden="1" customWidth="1"/>
    <col min="8973" max="9217" width="9" style="109"/>
    <col min="9218" max="9218" width="3.375" style="109" customWidth="1"/>
    <col min="9219" max="9219" width="56.375" style="109" customWidth="1"/>
    <col min="9220" max="9220" width="6.375" style="109" customWidth="1"/>
    <col min="9221" max="9221" width="10" style="109" customWidth="1"/>
    <col min="9222" max="9222" width="7" style="109" customWidth="1"/>
    <col min="9223" max="9223" width="7.5" style="109" customWidth="1"/>
    <col min="9224" max="9224" width="7.875" style="109" customWidth="1"/>
    <col min="9225" max="9225" width="11" style="109" customWidth="1"/>
    <col min="9226" max="9226" width="9.625" style="109" customWidth="1"/>
    <col min="9227" max="9227" width="9.375" style="109" customWidth="1"/>
    <col min="9228" max="9228" width="0" style="109" hidden="1" customWidth="1"/>
    <col min="9229" max="9473" width="9" style="109"/>
    <col min="9474" max="9474" width="3.375" style="109" customWidth="1"/>
    <col min="9475" max="9475" width="56.375" style="109" customWidth="1"/>
    <col min="9476" max="9476" width="6.375" style="109" customWidth="1"/>
    <col min="9477" max="9477" width="10" style="109" customWidth="1"/>
    <col min="9478" max="9478" width="7" style="109" customWidth="1"/>
    <col min="9479" max="9479" width="7.5" style="109" customWidth="1"/>
    <col min="9480" max="9480" width="7.875" style="109" customWidth="1"/>
    <col min="9481" max="9481" width="11" style="109" customWidth="1"/>
    <col min="9482" max="9482" width="9.625" style="109" customWidth="1"/>
    <col min="9483" max="9483" width="9.375" style="109" customWidth="1"/>
    <col min="9484" max="9484" width="0" style="109" hidden="1" customWidth="1"/>
    <col min="9485" max="9729" width="9" style="109"/>
    <col min="9730" max="9730" width="3.375" style="109" customWidth="1"/>
    <col min="9731" max="9731" width="56.375" style="109" customWidth="1"/>
    <col min="9732" max="9732" width="6.375" style="109" customWidth="1"/>
    <col min="9733" max="9733" width="10" style="109" customWidth="1"/>
    <col min="9734" max="9734" width="7" style="109" customWidth="1"/>
    <col min="9735" max="9735" width="7.5" style="109" customWidth="1"/>
    <col min="9736" max="9736" width="7.875" style="109" customWidth="1"/>
    <col min="9737" max="9737" width="11" style="109" customWidth="1"/>
    <col min="9738" max="9738" width="9.625" style="109" customWidth="1"/>
    <col min="9739" max="9739" width="9.375" style="109" customWidth="1"/>
    <col min="9740" max="9740" width="0" style="109" hidden="1" customWidth="1"/>
    <col min="9741" max="9985" width="9" style="109"/>
    <col min="9986" max="9986" width="3.375" style="109" customWidth="1"/>
    <col min="9987" max="9987" width="56.375" style="109" customWidth="1"/>
    <col min="9988" max="9988" width="6.375" style="109" customWidth="1"/>
    <col min="9989" max="9989" width="10" style="109" customWidth="1"/>
    <col min="9990" max="9990" width="7" style="109" customWidth="1"/>
    <col min="9991" max="9991" width="7.5" style="109" customWidth="1"/>
    <col min="9992" max="9992" width="7.875" style="109" customWidth="1"/>
    <col min="9993" max="9993" width="11" style="109" customWidth="1"/>
    <col min="9994" max="9994" width="9.625" style="109" customWidth="1"/>
    <col min="9995" max="9995" width="9.375" style="109" customWidth="1"/>
    <col min="9996" max="9996" width="0" style="109" hidden="1" customWidth="1"/>
    <col min="9997" max="10241" width="9" style="109"/>
    <col min="10242" max="10242" width="3.375" style="109" customWidth="1"/>
    <col min="10243" max="10243" width="56.375" style="109" customWidth="1"/>
    <col min="10244" max="10244" width="6.375" style="109" customWidth="1"/>
    <col min="10245" max="10245" width="10" style="109" customWidth="1"/>
    <col min="10246" max="10246" width="7" style="109" customWidth="1"/>
    <col min="10247" max="10247" width="7.5" style="109" customWidth="1"/>
    <col min="10248" max="10248" width="7.875" style="109" customWidth="1"/>
    <col min="10249" max="10249" width="11" style="109" customWidth="1"/>
    <col min="10250" max="10250" width="9.625" style="109" customWidth="1"/>
    <col min="10251" max="10251" width="9.375" style="109" customWidth="1"/>
    <col min="10252" max="10252" width="0" style="109" hidden="1" customWidth="1"/>
    <col min="10253" max="10497" width="9" style="109"/>
    <col min="10498" max="10498" width="3.375" style="109" customWidth="1"/>
    <col min="10499" max="10499" width="56.375" style="109" customWidth="1"/>
    <col min="10500" max="10500" width="6.375" style="109" customWidth="1"/>
    <col min="10501" max="10501" width="10" style="109" customWidth="1"/>
    <col min="10502" max="10502" width="7" style="109" customWidth="1"/>
    <col min="10503" max="10503" width="7.5" style="109" customWidth="1"/>
    <col min="10504" max="10504" width="7.875" style="109" customWidth="1"/>
    <col min="10505" max="10505" width="11" style="109" customWidth="1"/>
    <col min="10506" max="10506" width="9.625" style="109" customWidth="1"/>
    <col min="10507" max="10507" width="9.375" style="109" customWidth="1"/>
    <col min="10508" max="10508" width="0" style="109" hidden="1" customWidth="1"/>
    <col min="10509" max="10753" width="9" style="109"/>
    <col min="10754" max="10754" width="3.375" style="109" customWidth="1"/>
    <col min="10755" max="10755" width="56.375" style="109" customWidth="1"/>
    <col min="10756" max="10756" width="6.375" style="109" customWidth="1"/>
    <col min="10757" max="10757" width="10" style="109" customWidth="1"/>
    <col min="10758" max="10758" width="7" style="109" customWidth="1"/>
    <col min="10759" max="10759" width="7.5" style="109" customWidth="1"/>
    <col min="10760" max="10760" width="7.875" style="109" customWidth="1"/>
    <col min="10761" max="10761" width="11" style="109" customWidth="1"/>
    <col min="10762" max="10762" width="9.625" style="109" customWidth="1"/>
    <col min="10763" max="10763" width="9.375" style="109" customWidth="1"/>
    <col min="10764" max="10764" width="0" style="109" hidden="1" customWidth="1"/>
    <col min="10765" max="11009" width="9" style="109"/>
    <col min="11010" max="11010" width="3.375" style="109" customWidth="1"/>
    <col min="11011" max="11011" width="56.375" style="109" customWidth="1"/>
    <col min="11012" max="11012" width="6.375" style="109" customWidth="1"/>
    <col min="11013" max="11013" width="10" style="109" customWidth="1"/>
    <col min="11014" max="11014" width="7" style="109" customWidth="1"/>
    <col min="11015" max="11015" width="7.5" style="109" customWidth="1"/>
    <col min="11016" max="11016" width="7.875" style="109" customWidth="1"/>
    <col min="11017" max="11017" width="11" style="109" customWidth="1"/>
    <col min="11018" max="11018" width="9.625" style="109" customWidth="1"/>
    <col min="11019" max="11019" width="9.375" style="109" customWidth="1"/>
    <col min="11020" max="11020" width="0" style="109" hidden="1" customWidth="1"/>
    <col min="11021" max="11265" width="9" style="109"/>
    <col min="11266" max="11266" width="3.375" style="109" customWidth="1"/>
    <col min="11267" max="11267" width="56.375" style="109" customWidth="1"/>
    <col min="11268" max="11268" width="6.375" style="109" customWidth="1"/>
    <col min="11269" max="11269" width="10" style="109" customWidth="1"/>
    <col min="11270" max="11270" width="7" style="109" customWidth="1"/>
    <col min="11271" max="11271" width="7.5" style="109" customWidth="1"/>
    <col min="11272" max="11272" width="7.875" style="109" customWidth="1"/>
    <col min="11273" max="11273" width="11" style="109" customWidth="1"/>
    <col min="11274" max="11274" width="9.625" style="109" customWidth="1"/>
    <col min="11275" max="11275" width="9.375" style="109" customWidth="1"/>
    <col min="11276" max="11276" width="0" style="109" hidden="1" customWidth="1"/>
    <col min="11277" max="11521" width="9" style="109"/>
    <col min="11522" max="11522" width="3.375" style="109" customWidth="1"/>
    <col min="11523" max="11523" width="56.375" style="109" customWidth="1"/>
    <col min="11524" max="11524" width="6.375" style="109" customWidth="1"/>
    <col min="11525" max="11525" width="10" style="109" customWidth="1"/>
    <col min="11526" max="11526" width="7" style="109" customWidth="1"/>
    <col min="11527" max="11527" width="7.5" style="109" customWidth="1"/>
    <col min="11528" max="11528" width="7.875" style="109" customWidth="1"/>
    <col min="11529" max="11529" width="11" style="109" customWidth="1"/>
    <col min="11530" max="11530" width="9.625" style="109" customWidth="1"/>
    <col min="11531" max="11531" width="9.375" style="109" customWidth="1"/>
    <col min="11532" max="11532" width="0" style="109" hidden="1" customWidth="1"/>
    <col min="11533" max="11777" width="9" style="109"/>
    <col min="11778" max="11778" width="3.375" style="109" customWidth="1"/>
    <col min="11779" max="11779" width="56.375" style="109" customWidth="1"/>
    <col min="11780" max="11780" width="6.375" style="109" customWidth="1"/>
    <col min="11781" max="11781" width="10" style="109" customWidth="1"/>
    <col min="11782" max="11782" width="7" style="109" customWidth="1"/>
    <col min="11783" max="11783" width="7.5" style="109" customWidth="1"/>
    <col min="11784" max="11784" width="7.875" style="109" customWidth="1"/>
    <col min="11785" max="11785" width="11" style="109" customWidth="1"/>
    <col min="11786" max="11786" width="9.625" style="109" customWidth="1"/>
    <col min="11787" max="11787" width="9.375" style="109" customWidth="1"/>
    <col min="11788" max="11788" width="0" style="109" hidden="1" customWidth="1"/>
    <col min="11789" max="12033" width="9" style="109"/>
    <col min="12034" max="12034" width="3.375" style="109" customWidth="1"/>
    <col min="12035" max="12035" width="56.375" style="109" customWidth="1"/>
    <col min="12036" max="12036" width="6.375" style="109" customWidth="1"/>
    <col min="12037" max="12037" width="10" style="109" customWidth="1"/>
    <col min="12038" max="12038" width="7" style="109" customWidth="1"/>
    <col min="12039" max="12039" width="7.5" style="109" customWidth="1"/>
    <col min="12040" max="12040" width="7.875" style="109" customWidth="1"/>
    <col min="12041" max="12041" width="11" style="109" customWidth="1"/>
    <col min="12042" max="12042" width="9.625" style="109" customWidth="1"/>
    <col min="12043" max="12043" width="9.375" style="109" customWidth="1"/>
    <col min="12044" max="12044" width="0" style="109" hidden="1" customWidth="1"/>
    <col min="12045" max="12289" width="9" style="109"/>
    <col min="12290" max="12290" width="3.375" style="109" customWidth="1"/>
    <col min="12291" max="12291" width="56.375" style="109" customWidth="1"/>
    <col min="12292" max="12292" width="6.375" style="109" customWidth="1"/>
    <col min="12293" max="12293" width="10" style="109" customWidth="1"/>
    <col min="12294" max="12294" width="7" style="109" customWidth="1"/>
    <col min="12295" max="12295" width="7.5" style="109" customWidth="1"/>
    <col min="12296" max="12296" width="7.875" style="109" customWidth="1"/>
    <col min="12297" max="12297" width="11" style="109" customWidth="1"/>
    <col min="12298" max="12298" width="9.625" style="109" customWidth="1"/>
    <col min="12299" max="12299" width="9.375" style="109" customWidth="1"/>
    <col min="12300" max="12300" width="0" style="109" hidden="1" customWidth="1"/>
    <col min="12301" max="12545" width="9" style="109"/>
    <col min="12546" max="12546" width="3.375" style="109" customWidth="1"/>
    <col min="12547" max="12547" width="56.375" style="109" customWidth="1"/>
    <col min="12548" max="12548" width="6.375" style="109" customWidth="1"/>
    <col min="12549" max="12549" width="10" style="109" customWidth="1"/>
    <col min="12550" max="12550" width="7" style="109" customWidth="1"/>
    <col min="12551" max="12551" width="7.5" style="109" customWidth="1"/>
    <col min="12552" max="12552" width="7.875" style="109" customWidth="1"/>
    <col min="12553" max="12553" width="11" style="109" customWidth="1"/>
    <col min="12554" max="12554" width="9.625" style="109" customWidth="1"/>
    <col min="12555" max="12555" width="9.375" style="109" customWidth="1"/>
    <col min="12556" max="12556" width="0" style="109" hidden="1" customWidth="1"/>
    <col min="12557" max="12801" width="9" style="109"/>
    <col min="12802" max="12802" width="3.375" style="109" customWidth="1"/>
    <col min="12803" max="12803" width="56.375" style="109" customWidth="1"/>
    <col min="12804" max="12804" width="6.375" style="109" customWidth="1"/>
    <col min="12805" max="12805" width="10" style="109" customWidth="1"/>
    <col min="12806" max="12806" width="7" style="109" customWidth="1"/>
    <col min="12807" max="12807" width="7.5" style="109" customWidth="1"/>
    <col min="12808" max="12808" width="7.875" style="109" customWidth="1"/>
    <col min="12809" max="12809" width="11" style="109" customWidth="1"/>
    <col min="12810" max="12810" width="9.625" style="109" customWidth="1"/>
    <col min="12811" max="12811" width="9.375" style="109" customWidth="1"/>
    <col min="12812" max="12812" width="0" style="109" hidden="1" customWidth="1"/>
    <col min="12813" max="13057" width="9" style="109"/>
    <col min="13058" max="13058" width="3.375" style="109" customWidth="1"/>
    <col min="13059" max="13059" width="56.375" style="109" customWidth="1"/>
    <col min="13060" max="13060" width="6.375" style="109" customWidth="1"/>
    <col min="13061" max="13061" width="10" style="109" customWidth="1"/>
    <col min="13062" max="13062" width="7" style="109" customWidth="1"/>
    <col min="13063" max="13063" width="7.5" style="109" customWidth="1"/>
    <col min="13064" max="13064" width="7.875" style="109" customWidth="1"/>
    <col min="13065" max="13065" width="11" style="109" customWidth="1"/>
    <col min="13066" max="13066" width="9.625" style="109" customWidth="1"/>
    <col min="13067" max="13067" width="9.375" style="109" customWidth="1"/>
    <col min="13068" max="13068" width="0" style="109" hidden="1" customWidth="1"/>
    <col min="13069" max="13313" width="9" style="109"/>
    <col min="13314" max="13314" width="3.375" style="109" customWidth="1"/>
    <col min="13315" max="13315" width="56.375" style="109" customWidth="1"/>
    <col min="13316" max="13316" width="6.375" style="109" customWidth="1"/>
    <col min="13317" max="13317" width="10" style="109" customWidth="1"/>
    <col min="13318" max="13318" width="7" style="109" customWidth="1"/>
    <col min="13319" max="13319" width="7.5" style="109" customWidth="1"/>
    <col min="13320" max="13320" width="7.875" style="109" customWidth="1"/>
    <col min="13321" max="13321" width="11" style="109" customWidth="1"/>
    <col min="13322" max="13322" width="9.625" style="109" customWidth="1"/>
    <col min="13323" max="13323" width="9.375" style="109" customWidth="1"/>
    <col min="13324" max="13324" width="0" style="109" hidden="1" customWidth="1"/>
    <col min="13325" max="13569" width="9" style="109"/>
    <col min="13570" max="13570" width="3.375" style="109" customWidth="1"/>
    <col min="13571" max="13571" width="56.375" style="109" customWidth="1"/>
    <col min="13572" max="13572" width="6.375" style="109" customWidth="1"/>
    <col min="13573" max="13573" width="10" style="109" customWidth="1"/>
    <col min="13574" max="13574" width="7" style="109" customWidth="1"/>
    <col min="13575" max="13575" width="7.5" style="109" customWidth="1"/>
    <col min="13576" max="13576" width="7.875" style="109" customWidth="1"/>
    <col min="13577" max="13577" width="11" style="109" customWidth="1"/>
    <col min="13578" max="13578" width="9.625" style="109" customWidth="1"/>
    <col min="13579" max="13579" width="9.375" style="109" customWidth="1"/>
    <col min="13580" max="13580" width="0" style="109" hidden="1" customWidth="1"/>
    <col min="13581" max="13825" width="9" style="109"/>
    <col min="13826" max="13826" width="3.375" style="109" customWidth="1"/>
    <col min="13827" max="13827" width="56.375" style="109" customWidth="1"/>
    <col min="13828" max="13828" width="6.375" style="109" customWidth="1"/>
    <col min="13829" max="13829" width="10" style="109" customWidth="1"/>
    <col min="13830" max="13830" width="7" style="109" customWidth="1"/>
    <col min="13831" max="13831" width="7.5" style="109" customWidth="1"/>
    <col min="13832" max="13832" width="7.875" style="109" customWidth="1"/>
    <col min="13833" max="13833" width="11" style="109" customWidth="1"/>
    <col min="13834" max="13834" width="9.625" style="109" customWidth="1"/>
    <col min="13835" max="13835" width="9.375" style="109" customWidth="1"/>
    <col min="13836" max="13836" width="0" style="109" hidden="1" customWidth="1"/>
    <col min="13837" max="14081" width="9" style="109"/>
    <col min="14082" max="14082" width="3.375" style="109" customWidth="1"/>
    <col min="14083" max="14083" width="56.375" style="109" customWidth="1"/>
    <col min="14084" max="14084" width="6.375" style="109" customWidth="1"/>
    <col min="14085" max="14085" width="10" style="109" customWidth="1"/>
    <col min="14086" max="14086" width="7" style="109" customWidth="1"/>
    <col min="14087" max="14087" width="7.5" style="109" customWidth="1"/>
    <col min="14088" max="14088" width="7.875" style="109" customWidth="1"/>
    <col min="14089" max="14089" width="11" style="109" customWidth="1"/>
    <col min="14090" max="14090" width="9.625" style="109" customWidth="1"/>
    <col min="14091" max="14091" width="9.375" style="109" customWidth="1"/>
    <col min="14092" max="14092" width="0" style="109" hidden="1" customWidth="1"/>
    <col min="14093" max="14337" width="9" style="109"/>
    <col min="14338" max="14338" width="3.375" style="109" customWidth="1"/>
    <col min="14339" max="14339" width="56.375" style="109" customWidth="1"/>
    <col min="14340" max="14340" width="6.375" style="109" customWidth="1"/>
    <col min="14341" max="14341" width="10" style="109" customWidth="1"/>
    <col min="14342" max="14342" width="7" style="109" customWidth="1"/>
    <col min="14343" max="14343" width="7.5" style="109" customWidth="1"/>
    <col min="14344" max="14344" width="7.875" style="109" customWidth="1"/>
    <col min="14345" max="14345" width="11" style="109" customWidth="1"/>
    <col min="14346" max="14346" width="9.625" style="109" customWidth="1"/>
    <col min="14347" max="14347" width="9.375" style="109" customWidth="1"/>
    <col min="14348" max="14348" width="0" style="109" hidden="1" customWidth="1"/>
    <col min="14349" max="14593" width="9" style="109"/>
    <col min="14594" max="14594" width="3.375" style="109" customWidth="1"/>
    <col min="14595" max="14595" width="56.375" style="109" customWidth="1"/>
    <col min="14596" max="14596" width="6.375" style="109" customWidth="1"/>
    <col min="14597" max="14597" width="10" style="109" customWidth="1"/>
    <col min="14598" max="14598" width="7" style="109" customWidth="1"/>
    <col min="14599" max="14599" width="7.5" style="109" customWidth="1"/>
    <col min="14600" max="14600" width="7.875" style="109" customWidth="1"/>
    <col min="14601" max="14601" width="11" style="109" customWidth="1"/>
    <col min="14602" max="14602" width="9.625" style="109" customWidth="1"/>
    <col min="14603" max="14603" width="9.375" style="109" customWidth="1"/>
    <col min="14604" max="14604" width="0" style="109" hidden="1" customWidth="1"/>
    <col min="14605" max="14849" width="9" style="109"/>
    <col min="14850" max="14850" width="3.375" style="109" customWidth="1"/>
    <col min="14851" max="14851" width="56.375" style="109" customWidth="1"/>
    <col min="14852" max="14852" width="6.375" style="109" customWidth="1"/>
    <col min="14853" max="14853" width="10" style="109" customWidth="1"/>
    <col min="14854" max="14854" width="7" style="109" customWidth="1"/>
    <col min="14855" max="14855" width="7.5" style="109" customWidth="1"/>
    <col min="14856" max="14856" width="7.875" style="109" customWidth="1"/>
    <col min="14857" max="14857" width="11" style="109" customWidth="1"/>
    <col min="14858" max="14858" width="9.625" style="109" customWidth="1"/>
    <col min="14859" max="14859" width="9.375" style="109" customWidth="1"/>
    <col min="14860" max="14860" width="0" style="109" hidden="1" customWidth="1"/>
    <col min="14861" max="15105" width="9" style="109"/>
    <col min="15106" max="15106" width="3.375" style="109" customWidth="1"/>
    <col min="15107" max="15107" width="56.375" style="109" customWidth="1"/>
    <col min="15108" max="15108" width="6.375" style="109" customWidth="1"/>
    <col min="15109" max="15109" width="10" style="109" customWidth="1"/>
    <col min="15110" max="15110" width="7" style="109" customWidth="1"/>
    <col min="15111" max="15111" width="7.5" style="109" customWidth="1"/>
    <col min="15112" max="15112" width="7.875" style="109" customWidth="1"/>
    <col min="15113" max="15113" width="11" style="109" customWidth="1"/>
    <col min="15114" max="15114" width="9.625" style="109" customWidth="1"/>
    <col min="15115" max="15115" width="9.375" style="109" customWidth="1"/>
    <col min="15116" max="15116" width="0" style="109" hidden="1" customWidth="1"/>
    <col min="15117" max="15361" width="9" style="109"/>
    <col min="15362" max="15362" width="3.375" style="109" customWidth="1"/>
    <col min="15363" max="15363" width="56.375" style="109" customWidth="1"/>
    <col min="15364" max="15364" width="6.375" style="109" customWidth="1"/>
    <col min="15365" max="15365" width="10" style="109" customWidth="1"/>
    <col min="15366" max="15366" width="7" style="109" customWidth="1"/>
    <col min="15367" max="15367" width="7.5" style="109" customWidth="1"/>
    <col min="15368" max="15368" width="7.875" style="109" customWidth="1"/>
    <col min="15369" max="15369" width="11" style="109" customWidth="1"/>
    <col min="15370" max="15370" width="9.625" style="109" customWidth="1"/>
    <col min="15371" max="15371" width="9.375" style="109" customWidth="1"/>
    <col min="15372" max="15372" width="0" style="109" hidden="1" customWidth="1"/>
    <col min="15373" max="15617" width="9" style="109"/>
    <col min="15618" max="15618" width="3.375" style="109" customWidth="1"/>
    <col min="15619" max="15619" width="56.375" style="109" customWidth="1"/>
    <col min="15620" max="15620" width="6.375" style="109" customWidth="1"/>
    <col min="15621" max="15621" width="10" style="109" customWidth="1"/>
    <col min="15622" max="15622" width="7" style="109" customWidth="1"/>
    <col min="15623" max="15623" width="7.5" style="109" customWidth="1"/>
    <col min="15624" max="15624" width="7.875" style="109" customWidth="1"/>
    <col min="15625" max="15625" width="11" style="109" customWidth="1"/>
    <col min="15626" max="15626" width="9.625" style="109" customWidth="1"/>
    <col min="15627" max="15627" width="9.375" style="109" customWidth="1"/>
    <col min="15628" max="15628" width="0" style="109" hidden="1" customWidth="1"/>
    <col min="15629" max="15873" width="9" style="109"/>
    <col min="15874" max="15874" width="3.375" style="109" customWidth="1"/>
    <col min="15875" max="15875" width="56.375" style="109" customWidth="1"/>
    <col min="15876" max="15876" width="6.375" style="109" customWidth="1"/>
    <col min="15877" max="15877" width="10" style="109" customWidth="1"/>
    <col min="15878" max="15878" width="7" style="109" customWidth="1"/>
    <col min="15879" max="15879" width="7.5" style="109" customWidth="1"/>
    <col min="15880" max="15880" width="7.875" style="109" customWidth="1"/>
    <col min="15881" max="15881" width="11" style="109" customWidth="1"/>
    <col min="15882" max="15882" width="9.625" style="109" customWidth="1"/>
    <col min="15883" max="15883" width="9.375" style="109" customWidth="1"/>
    <col min="15884" max="15884" width="0" style="109" hidden="1" customWidth="1"/>
    <col min="15885" max="16129" width="9" style="109"/>
    <col min="16130" max="16130" width="3.375" style="109" customWidth="1"/>
    <col min="16131" max="16131" width="56.375" style="109" customWidth="1"/>
    <col min="16132" max="16132" width="6.375" style="109" customWidth="1"/>
    <col min="16133" max="16133" width="10" style="109" customWidth="1"/>
    <col min="16134" max="16134" width="7" style="109" customWidth="1"/>
    <col min="16135" max="16135" width="7.5" style="109" customWidth="1"/>
    <col min="16136" max="16136" width="7.875" style="109" customWidth="1"/>
    <col min="16137" max="16137" width="11" style="109" customWidth="1"/>
    <col min="16138" max="16138" width="9.625" style="109" customWidth="1"/>
    <col min="16139" max="16139" width="9.375" style="109" customWidth="1"/>
    <col min="16140" max="16140" width="0" style="109" hidden="1" customWidth="1"/>
    <col min="16141" max="16384" width="9" style="109"/>
  </cols>
  <sheetData>
    <row r="1" spans="1:12">
      <c r="J1" s="1713" t="s">
        <v>1410</v>
      </c>
      <c r="K1" s="1713"/>
    </row>
    <row r="2" spans="1:12">
      <c r="A2" s="1759" t="s">
        <v>1330</v>
      </c>
      <c r="B2" s="1759"/>
      <c r="C2" s="1759"/>
      <c r="D2" s="1759"/>
      <c r="E2" s="1759"/>
      <c r="F2" s="1759"/>
      <c r="G2" s="1759"/>
      <c r="H2" s="1759"/>
      <c r="I2" s="1759"/>
      <c r="J2" s="1759"/>
      <c r="K2" s="1759"/>
    </row>
    <row r="3" spans="1:12">
      <c r="A3" s="1760" t="str">
        <f>'1. CT chủ yếu KT,XH,MT'!A2:J2</f>
        <v>(Kèm theo Báo cáo số:           /BC-UBND ngày            tháng         năm 2023 của UBND huyện Mường Chà)</v>
      </c>
      <c r="B3" s="1760"/>
      <c r="C3" s="1760"/>
      <c r="D3" s="1760"/>
      <c r="E3" s="1760"/>
      <c r="F3" s="1760"/>
      <c r="G3" s="1760"/>
      <c r="H3" s="1760"/>
      <c r="I3" s="1760"/>
      <c r="J3" s="1760"/>
      <c r="K3" s="1760"/>
    </row>
    <row r="4" spans="1:12">
      <c r="A4" s="942"/>
      <c r="B4" s="943"/>
      <c r="C4" s="943"/>
      <c r="D4" s="943"/>
      <c r="E4" s="943"/>
      <c r="F4" s="943"/>
      <c r="G4" s="943"/>
      <c r="H4" s="943"/>
      <c r="I4" s="943"/>
      <c r="J4" s="943"/>
      <c r="K4" s="940"/>
    </row>
    <row r="5" spans="1:12" s="910" customFormat="1">
      <c r="A5" s="1761" t="s">
        <v>1186</v>
      </c>
      <c r="B5" s="1761" t="s">
        <v>2</v>
      </c>
      <c r="C5" s="1761" t="s">
        <v>1331</v>
      </c>
      <c r="D5" s="1762" t="s">
        <v>1133</v>
      </c>
      <c r="E5" s="1681" t="s">
        <v>1134</v>
      </c>
      <c r="F5" s="1682"/>
      <c r="G5" s="1682"/>
      <c r="H5" s="1682"/>
      <c r="I5" s="1683"/>
      <c r="J5" s="1762" t="s">
        <v>1172</v>
      </c>
      <c r="K5" s="1674" t="s">
        <v>1404</v>
      </c>
      <c r="L5" s="894"/>
    </row>
    <row r="6" spans="1:12" s="910" customFormat="1" ht="71.25">
      <c r="A6" s="1761"/>
      <c r="B6" s="1761"/>
      <c r="C6" s="1761"/>
      <c r="D6" s="1763"/>
      <c r="E6" s="941" t="s">
        <v>4</v>
      </c>
      <c r="F6" s="941" t="s">
        <v>1173</v>
      </c>
      <c r="G6" s="941" t="s">
        <v>914</v>
      </c>
      <c r="H6" s="535" t="s">
        <v>1402</v>
      </c>
      <c r="I6" s="535" t="s">
        <v>1403</v>
      </c>
      <c r="J6" s="1763"/>
      <c r="K6" s="1675"/>
      <c r="L6" s="944" t="s">
        <v>1187</v>
      </c>
    </row>
    <row r="7" spans="1:12" s="948" customFormat="1">
      <c r="A7" s="946">
        <v>1</v>
      </c>
      <c r="B7" s="947" t="s">
        <v>1332</v>
      </c>
      <c r="C7" s="900"/>
      <c r="D7" s="902"/>
      <c r="E7" s="902"/>
      <c r="F7" s="902"/>
      <c r="G7" s="902"/>
      <c r="H7" s="1129"/>
      <c r="I7" s="1129"/>
      <c r="J7" s="902"/>
      <c r="K7" s="902"/>
      <c r="L7" s="1043"/>
    </row>
    <row r="8" spans="1:12" s="948" customFormat="1">
      <c r="A8" s="946"/>
      <c r="B8" s="947" t="s">
        <v>1333</v>
      </c>
      <c r="C8" s="900" t="s">
        <v>11</v>
      </c>
      <c r="D8" s="901"/>
      <c r="E8" s="901"/>
      <c r="F8" s="901"/>
      <c r="G8" s="901"/>
      <c r="H8" s="901"/>
      <c r="I8" s="902"/>
      <c r="J8" s="902"/>
      <c r="K8" s="901"/>
      <c r="L8" s="1044">
        <f>G8-E8</f>
        <v>0</v>
      </c>
    </row>
    <row r="9" spans="1:12" s="948" customFormat="1">
      <c r="A9" s="946"/>
      <c r="B9" s="947" t="s">
        <v>1334</v>
      </c>
      <c r="C9" s="900" t="s">
        <v>11</v>
      </c>
      <c r="D9" s="1045">
        <f>'1. CT chủ yếu KT,XH,MT'!D27</f>
        <v>90</v>
      </c>
      <c r="E9" s="1045">
        <f>'1. CT chủ yếu KT,XH,MT'!E27</f>
        <v>91</v>
      </c>
      <c r="F9" s="1045">
        <f>'1. CT chủ yếu KT,XH,MT'!F27</f>
        <v>91</v>
      </c>
      <c r="G9" s="1045">
        <f>'1. CT chủ yếu KT,XH,MT'!F27</f>
        <v>91</v>
      </c>
      <c r="H9" s="901">
        <f>G9/D9*100</f>
        <v>101.11111111111111</v>
      </c>
      <c r="I9" s="902">
        <f>G9/E9*100</f>
        <v>100</v>
      </c>
      <c r="J9" s="983">
        <v>92</v>
      </c>
      <c r="K9" s="901">
        <f>J9/G9*100</f>
        <v>101.09890109890109</v>
      </c>
      <c r="L9" s="1044">
        <f t="shared" ref="L9:L19" si="0">G9-E9</f>
        <v>0</v>
      </c>
    </row>
    <row r="10" spans="1:12" s="948" customFormat="1">
      <c r="A10" s="946">
        <v>2</v>
      </c>
      <c r="B10" s="947" t="s">
        <v>1335</v>
      </c>
      <c r="C10" s="900"/>
      <c r="D10" s="902"/>
      <c r="E10" s="902"/>
      <c r="F10" s="902"/>
      <c r="G10" s="902"/>
      <c r="H10" s="901"/>
      <c r="I10" s="902"/>
      <c r="J10" s="902"/>
      <c r="K10" s="901"/>
      <c r="L10" s="1044">
        <f t="shared" si="0"/>
        <v>0</v>
      </c>
    </row>
    <row r="11" spans="1:12" s="948" customFormat="1">
      <c r="A11" s="946"/>
      <c r="B11" s="947" t="s">
        <v>1333</v>
      </c>
      <c r="C11" s="900" t="s">
        <v>11</v>
      </c>
      <c r="D11" s="983">
        <f>'1. CT chủ yếu KT,XH,MT'!D29</f>
        <v>97</v>
      </c>
      <c r="E11" s="1033">
        <f>'1. CT chủ yếu KT,XH,MT'!E29</f>
        <v>97</v>
      </c>
      <c r="F11" s="1033">
        <v>97</v>
      </c>
      <c r="G11" s="1033">
        <f>'1. CT chủ yếu KT,XH,MT'!F29</f>
        <v>97</v>
      </c>
      <c r="H11" s="901">
        <f t="shared" ref="H11:H17" si="1">G11/D11*100</f>
        <v>100</v>
      </c>
      <c r="I11" s="902">
        <f t="shared" ref="I11:I17" si="2">G11/E11*100</f>
        <v>100</v>
      </c>
      <c r="J11" s="983">
        <v>97</v>
      </c>
      <c r="K11" s="901">
        <f t="shared" ref="K11:K17" si="3">J11/G11*100</f>
        <v>100</v>
      </c>
      <c r="L11" s="1044">
        <f t="shared" si="0"/>
        <v>0</v>
      </c>
    </row>
    <row r="12" spans="1:12" s="948" customFormat="1">
      <c r="A12" s="946"/>
      <c r="B12" s="947" t="s">
        <v>1336</v>
      </c>
      <c r="C12" s="900" t="s">
        <v>11</v>
      </c>
      <c r="D12" s="902">
        <v>0</v>
      </c>
      <c r="E12" s="902">
        <v>0</v>
      </c>
      <c r="F12" s="902">
        <v>0</v>
      </c>
      <c r="G12" s="902">
        <v>0</v>
      </c>
      <c r="H12" s="901"/>
      <c r="I12" s="902"/>
      <c r="J12" s="902"/>
      <c r="K12" s="901"/>
      <c r="L12" s="1044">
        <f t="shared" si="0"/>
        <v>0</v>
      </c>
    </row>
    <row r="13" spans="1:12" s="948" customFormat="1">
      <c r="A13" s="946">
        <v>3</v>
      </c>
      <c r="B13" s="947" t="s">
        <v>1337</v>
      </c>
      <c r="C13" s="900" t="s">
        <v>11</v>
      </c>
      <c r="D13" s="902">
        <v>91</v>
      </c>
      <c r="E13" s="902">
        <v>91</v>
      </c>
      <c r="F13" s="902">
        <v>91</v>
      </c>
      <c r="G13" s="902">
        <v>91</v>
      </c>
      <c r="H13" s="901">
        <f t="shared" si="1"/>
        <v>100</v>
      </c>
      <c r="I13" s="902">
        <f t="shared" si="2"/>
        <v>100</v>
      </c>
      <c r="J13" s="902">
        <v>91</v>
      </c>
      <c r="K13" s="901">
        <f t="shared" si="3"/>
        <v>100</v>
      </c>
      <c r="L13" s="945">
        <f t="shared" si="0"/>
        <v>0</v>
      </c>
    </row>
    <row r="14" spans="1:12" s="948" customFormat="1">
      <c r="A14" s="946">
        <v>4</v>
      </c>
      <c r="B14" s="947" t="s">
        <v>945</v>
      </c>
      <c r="C14" s="900" t="s">
        <v>11</v>
      </c>
      <c r="D14" s="902">
        <v>85</v>
      </c>
      <c r="E14" s="902">
        <v>90</v>
      </c>
      <c r="F14" s="902">
        <v>90</v>
      </c>
      <c r="G14" s="902">
        <v>90</v>
      </c>
      <c r="H14" s="901">
        <f t="shared" si="1"/>
        <v>105.88235294117648</v>
      </c>
      <c r="I14" s="902">
        <f t="shared" si="2"/>
        <v>100</v>
      </c>
      <c r="J14" s="902">
        <v>95</v>
      </c>
      <c r="K14" s="901">
        <f t="shared" si="3"/>
        <v>105.55555555555556</v>
      </c>
      <c r="L14" s="945">
        <f t="shared" si="0"/>
        <v>0</v>
      </c>
    </row>
    <row r="15" spans="1:12" s="948" customFormat="1">
      <c r="A15" s="946">
        <v>5</v>
      </c>
      <c r="B15" s="947" t="s">
        <v>946</v>
      </c>
      <c r="C15" s="900" t="s">
        <v>11</v>
      </c>
      <c r="D15" s="902">
        <v>10.9</v>
      </c>
      <c r="E15" s="902">
        <v>10.9</v>
      </c>
      <c r="F15" s="902">
        <v>10.9</v>
      </c>
      <c r="G15" s="902">
        <v>10.9</v>
      </c>
      <c r="H15" s="901">
        <f t="shared" si="1"/>
        <v>100</v>
      </c>
      <c r="I15" s="902">
        <f t="shared" si="2"/>
        <v>100</v>
      </c>
      <c r="J15" s="902">
        <v>13</v>
      </c>
      <c r="K15" s="901">
        <f t="shared" si="3"/>
        <v>119.26605504587155</v>
      </c>
      <c r="L15" s="945">
        <f t="shared" si="0"/>
        <v>0</v>
      </c>
    </row>
    <row r="16" spans="1:12" s="948" customFormat="1">
      <c r="A16" s="946">
        <v>6</v>
      </c>
      <c r="B16" s="947" t="s">
        <v>1338</v>
      </c>
      <c r="C16" s="900" t="s">
        <v>11</v>
      </c>
      <c r="D16" s="902">
        <v>0</v>
      </c>
      <c r="E16" s="902">
        <v>0</v>
      </c>
      <c r="F16" s="902">
        <v>0</v>
      </c>
      <c r="G16" s="902">
        <v>0</v>
      </c>
      <c r="H16" s="901"/>
      <c r="I16" s="902"/>
      <c r="J16" s="902"/>
      <c r="K16" s="901"/>
      <c r="L16" s="945">
        <f t="shared" si="0"/>
        <v>0</v>
      </c>
    </row>
    <row r="17" spans="1:12" s="948" customFormat="1">
      <c r="A17" s="946">
        <v>7</v>
      </c>
      <c r="B17" s="947" t="s">
        <v>1339</v>
      </c>
      <c r="C17" s="900" t="s">
        <v>11</v>
      </c>
      <c r="D17" s="902">
        <v>42.87</v>
      </c>
      <c r="E17" s="901">
        <v>43.3</v>
      </c>
      <c r="F17" s="901">
        <v>42.87</v>
      </c>
      <c r="G17" s="901">
        <v>43.3</v>
      </c>
      <c r="H17" s="901">
        <f t="shared" si="1"/>
        <v>101.00303242360624</v>
      </c>
      <c r="I17" s="902">
        <f t="shared" si="2"/>
        <v>100</v>
      </c>
      <c r="J17" s="902">
        <v>43.739999999999995</v>
      </c>
      <c r="K17" s="901">
        <f t="shared" si="3"/>
        <v>101.01616628175518</v>
      </c>
      <c r="L17" s="945">
        <f t="shared" si="0"/>
        <v>0</v>
      </c>
    </row>
    <row r="18" spans="1:12" ht="31.5">
      <c r="A18" s="565">
        <v>8</v>
      </c>
      <c r="B18" s="905" t="s">
        <v>1340</v>
      </c>
      <c r="C18" s="564" t="s">
        <v>1341</v>
      </c>
      <c r="D18" s="929">
        <v>0</v>
      </c>
      <c r="E18" s="929">
        <v>0</v>
      </c>
      <c r="F18" s="929">
        <v>0</v>
      </c>
      <c r="G18" s="929">
        <v>0</v>
      </c>
      <c r="H18" s="901"/>
      <c r="I18" s="902"/>
      <c r="J18" s="929">
        <v>0</v>
      </c>
      <c r="K18" s="901"/>
      <c r="L18" s="945">
        <f t="shared" si="0"/>
        <v>0</v>
      </c>
    </row>
    <row r="19" spans="1:12" ht="31.5">
      <c r="A19" s="565">
        <v>9</v>
      </c>
      <c r="B19" s="905" t="s">
        <v>1342</v>
      </c>
      <c r="C19" s="564" t="s">
        <v>11</v>
      </c>
      <c r="D19" s="893">
        <v>0</v>
      </c>
      <c r="E19" s="893">
        <v>0</v>
      </c>
      <c r="F19" s="893">
        <v>0</v>
      </c>
      <c r="G19" s="893">
        <v>0</v>
      </c>
      <c r="H19" s="901"/>
      <c r="I19" s="902"/>
      <c r="J19" s="893">
        <v>0</v>
      </c>
      <c r="K19" s="901"/>
      <c r="L19" s="945">
        <f t="shared" si="0"/>
        <v>0</v>
      </c>
    </row>
  </sheetData>
  <mergeCells count="10">
    <mergeCell ref="J1:K1"/>
    <mergeCell ref="E5:I5"/>
    <mergeCell ref="K5:K6"/>
    <mergeCell ref="A2:K2"/>
    <mergeCell ref="A3:K3"/>
    <mergeCell ref="A5:A6"/>
    <mergeCell ref="B5:B6"/>
    <mergeCell ref="C5:C6"/>
    <mergeCell ref="D5:D6"/>
    <mergeCell ref="J5:J6"/>
  </mergeCells>
  <phoneticPr fontId="57" type="noConversion"/>
  <printOptions horizontalCentered="1"/>
  <pageMargins left="0.39305555555555599" right="0.39305555555555599" top="0.89" bottom="0.98402777777777795" header="0.31388888888888899" footer="0.31388888888888899"/>
  <pageSetup paperSize="9" fitToHeight="0" orientation="landscape" useFirstPageNumber="1" r:id="rId1"/>
  <headerFooter differentFirst="1">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
  <sheetViews>
    <sheetView workbookViewId="0"/>
  </sheetViews>
  <sheetFormatPr defaultRowHeight="15.7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
  <sheetViews>
    <sheetView workbookViewId="0"/>
  </sheetViews>
  <sheetFormatPr defaultRowHeight="15.7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
  <sheetViews>
    <sheetView workbookViewId="0"/>
  </sheetViews>
  <sheetFormatPr defaultRowHeight="15.7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
  <sheetViews>
    <sheetView workbookViewId="0"/>
  </sheetViews>
  <sheetFormatPr defaultRowHeight="15.7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
  <sheetViews>
    <sheetView workbookViewId="0"/>
  </sheetViews>
  <sheetFormatPr defaultRowHeight="15.7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
  <sheetViews>
    <sheetView workbookViewId="0"/>
  </sheetViews>
  <sheetFormatPr defaultRowHeight="15.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35"/>
  <sheetViews>
    <sheetView view="pageBreakPreview" zoomScale="130" zoomScaleNormal="70" zoomScaleSheetLayoutView="130" workbookViewId="0">
      <pane xSplit="2" ySplit="5" topLeftCell="C14" activePane="bottomRight" state="frozen"/>
      <selection activeCell="A2" sqref="A2:J2"/>
      <selection pane="topRight" activeCell="A2" sqref="A2:J2"/>
      <selection pane="bottomLeft" activeCell="A2" sqref="A2:J2"/>
      <selection pane="bottomRight" activeCell="C17" sqref="C17"/>
    </sheetView>
  </sheetViews>
  <sheetFormatPr defaultColWidth="9" defaultRowHeight="15"/>
  <cols>
    <col min="1" max="1" width="3" style="786" customWidth="1"/>
    <col min="2" max="2" width="31.125" style="786" customWidth="1"/>
    <col min="3" max="3" width="9.125" style="786" customWidth="1"/>
    <col min="4" max="4" width="7.375" style="786" customWidth="1"/>
    <col min="5" max="5" width="8.125" style="786" customWidth="1"/>
    <col min="6" max="6" width="8.375" style="786" customWidth="1"/>
    <col min="7" max="7" width="9.125" style="786" customWidth="1"/>
    <col min="8" max="8" width="8.625" style="786" customWidth="1"/>
    <col min="9" max="9" width="8.375" style="786" customWidth="1"/>
    <col min="10" max="10" width="9" style="786" customWidth="1"/>
    <col min="11" max="16384" width="9" style="786"/>
  </cols>
  <sheetData>
    <row r="1" spans="1:13" ht="18.75" customHeight="1">
      <c r="A1" s="1663" t="s">
        <v>1132</v>
      </c>
      <c r="B1" s="1663"/>
      <c r="C1" s="1663"/>
      <c r="D1" s="1663"/>
      <c r="E1" s="1663"/>
      <c r="F1" s="1663"/>
      <c r="G1" s="1663"/>
      <c r="H1" s="1663"/>
      <c r="I1" s="1663"/>
      <c r="J1" s="1663"/>
    </row>
    <row r="2" spans="1:13" ht="16.5">
      <c r="A2" s="1664" t="s">
        <v>1395</v>
      </c>
      <c r="B2" s="1664"/>
      <c r="C2" s="1664"/>
      <c r="D2" s="1664"/>
      <c r="E2" s="1664"/>
      <c r="F2" s="1664"/>
      <c r="G2" s="1664"/>
      <c r="H2" s="1664"/>
      <c r="I2" s="1664"/>
      <c r="J2" s="1664"/>
    </row>
    <row r="3" spans="1:13" ht="15.75">
      <c r="A3" s="787"/>
      <c r="B3" s="787"/>
      <c r="C3" s="787"/>
      <c r="D3" s="787"/>
      <c r="E3" s="787"/>
      <c r="F3" s="787"/>
      <c r="G3" s="787"/>
      <c r="H3" s="787"/>
      <c r="I3" s="787"/>
      <c r="J3" s="787"/>
    </row>
    <row r="4" spans="1:13" ht="15.75">
      <c r="A4" s="1665" t="s">
        <v>1396</v>
      </c>
      <c r="B4" s="1666" t="s">
        <v>2</v>
      </c>
      <c r="C4" s="1666" t="s">
        <v>3</v>
      </c>
      <c r="D4" s="1662" t="s">
        <v>1397</v>
      </c>
      <c r="E4" s="1662" t="s">
        <v>1134</v>
      </c>
      <c r="F4" s="1662"/>
      <c r="G4" s="1662"/>
      <c r="H4" s="1662"/>
      <c r="I4" s="1662" t="s">
        <v>1172</v>
      </c>
      <c r="J4" s="1667" t="s">
        <v>1399</v>
      </c>
    </row>
    <row r="5" spans="1:13" ht="57">
      <c r="A5" s="1665"/>
      <c r="B5" s="1666"/>
      <c r="C5" s="1666"/>
      <c r="D5" s="1662"/>
      <c r="E5" s="994" t="s">
        <v>4</v>
      </c>
      <c r="F5" s="994" t="s">
        <v>1188</v>
      </c>
      <c r="G5" s="1130" t="s">
        <v>1400</v>
      </c>
      <c r="H5" s="1130" t="s">
        <v>1401</v>
      </c>
      <c r="I5" s="1662"/>
      <c r="J5" s="1668"/>
    </row>
    <row r="6" spans="1:13" ht="15.75">
      <c r="A6" s="1131" t="s">
        <v>38</v>
      </c>
      <c r="B6" s="788" t="s">
        <v>921</v>
      </c>
      <c r="C6" s="789"/>
      <c r="D6" s="789"/>
      <c r="E6" s="789"/>
      <c r="F6" s="789"/>
      <c r="G6" s="789"/>
      <c r="H6" s="789"/>
      <c r="I6" s="789"/>
      <c r="J6" s="789"/>
    </row>
    <row r="7" spans="1:13">
      <c r="A7" s="790">
        <v>1</v>
      </c>
      <c r="B7" s="563" t="s">
        <v>922</v>
      </c>
      <c r="C7" s="891" t="s">
        <v>7</v>
      </c>
      <c r="D7" s="1366">
        <v>605</v>
      </c>
      <c r="E7" s="1367"/>
      <c r="F7" s="1366">
        <v>660</v>
      </c>
      <c r="G7" s="1368">
        <f>F7/D7*100</f>
        <v>109.09090909090908</v>
      </c>
      <c r="H7" s="1369"/>
      <c r="I7" s="1366">
        <v>700</v>
      </c>
      <c r="J7" s="1368">
        <f>I7/F7*100</f>
        <v>106.06060606060606</v>
      </c>
    </row>
    <row r="8" spans="1:13">
      <c r="A8" s="790">
        <v>2</v>
      </c>
      <c r="B8" s="563" t="s">
        <v>923</v>
      </c>
      <c r="C8" s="891" t="s">
        <v>7</v>
      </c>
      <c r="D8" s="1370">
        <v>61</v>
      </c>
      <c r="E8" s="1370">
        <v>46</v>
      </c>
      <c r="F8" s="1371">
        <v>50.7</v>
      </c>
      <c r="G8" s="1368">
        <f t="shared" ref="G8:G17" si="0">F8/D8*100</f>
        <v>83.114754098360663</v>
      </c>
      <c r="H8" s="1368">
        <f>F8/E8*100</f>
        <v>110.21739130434783</v>
      </c>
      <c r="I8" s="1372">
        <v>45.5</v>
      </c>
      <c r="J8" s="1368">
        <f t="shared" ref="J8:J33" si="1">I8/F8*100</f>
        <v>89.743589743589737</v>
      </c>
    </row>
    <row r="9" spans="1:13" s="1032" customFormat="1">
      <c r="A9" s="1198">
        <v>3</v>
      </c>
      <c r="B9" s="1014" t="s">
        <v>924</v>
      </c>
      <c r="C9" s="1093" t="s">
        <v>925</v>
      </c>
      <c r="D9" s="1373">
        <v>450</v>
      </c>
      <c r="E9" s="1373">
        <v>1000</v>
      </c>
      <c r="F9" s="1373">
        <v>1000</v>
      </c>
      <c r="G9" s="1369">
        <f t="shared" si="0"/>
        <v>222.22222222222223</v>
      </c>
      <c r="H9" s="1369">
        <f t="shared" ref="H9:H33" si="2">F9/E9*100</f>
        <v>100</v>
      </c>
      <c r="I9" s="1373">
        <v>1000</v>
      </c>
      <c r="J9" s="1368">
        <f t="shared" si="1"/>
        <v>100</v>
      </c>
      <c r="K9" s="1094"/>
      <c r="L9" s="1094"/>
      <c r="M9" s="1095"/>
    </row>
    <row r="10" spans="1:13" s="1032" customFormat="1">
      <c r="A10" s="1132">
        <v>4</v>
      </c>
      <c r="B10" s="1014" t="s">
        <v>926</v>
      </c>
      <c r="C10" s="1093" t="s">
        <v>10</v>
      </c>
      <c r="D10" s="1373">
        <v>789</v>
      </c>
      <c r="E10" s="1373">
        <v>820</v>
      </c>
      <c r="F10" s="1373">
        <v>860</v>
      </c>
      <c r="G10" s="1369">
        <f t="shared" si="0"/>
        <v>108.99873257287706</v>
      </c>
      <c r="H10" s="1369">
        <f t="shared" si="2"/>
        <v>104.8780487804878</v>
      </c>
      <c r="I10" s="1373">
        <v>860</v>
      </c>
      <c r="J10" s="1368">
        <f t="shared" si="1"/>
        <v>100</v>
      </c>
      <c r="K10" s="1094"/>
      <c r="L10" s="1094"/>
      <c r="M10" s="1095"/>
    </row>
    <row r="11" spans="1:13" s="1032" customFormat="1" ht="27.75" customHeight="1">
      <c r="A11" s="1132">
        <v>5</v>
      </c>
      <c r="B11" s="1014" t="s">
        <v>1169</v>
      </c>
      <c r="C11" s="1093" t="s">
        <v>1398</v>
      </c>
      <c r="D11" s="1374">
        <v>32.28</v>
      </c>
      <c r="E11" s="1373">
        <v>35.1</v>
      </c>
      <c r="F11" s="1374">
        <v>34.729999999999997</v>
      </c>
      <c r="G11" s="1368">
        <f t="shared" si="0"/>
        <v>107.5898389095415</v>
      </c>
      <c r="H11" s="1368">
        <f t="shared" si="2"/>
        <v>98.945868945868938</v>
      </c>
      <c r="I11" s="1374">
        <v>37.167000000000002</v>
      </c>
      <c r="J11" s="1368">
        <f t="shared" si="1"/>
        <v>107.01698819464443</v>
      </c>
      <c r="K11" s="1094">
        <f>+F11-D11</f>
        <v>2.4499999999999957</v>
      </c>
      <c r="L11" s="1094"/>
      <c r="M11" s="1095"/>
    </row>
    <row r="12" spans="1:13" ht="15.75">
      <c r="A12" s="1133" t="s">
        <v>42</v>
      </c>
      <c r="B12" s="791" t="s">
        <v>927</v>
      </c>
      <c r="C12" s="1046"/>
      <c r="D12" s="1375"/>
      <c r="E12" s="1375"/>
      <c r="F12" s="1375"/>
      <c r="G12" s="1368"/>
      <c r="H12" s="1368"/>
      <c r="I12" s="1375"/>
      <c r="J12" s="1368"/>
    </row>
    <row r="13" spans="1:13" s="1015" customFormat="1" ht="30" customHeight="1">
      <c r="A13" s="1093">
        <v>6</v>
      </c>
      <c r="B13" s="1014" t="s">
        <v>928</v>
      </c>
      <c r="C13" s="1013" t="s">
        <v>11</v>
      </c>
      <c r="D13" s="1376">
        <v>69.39</v>
      </c>
      <c r="E13" s="1376">
        <v>69.11</v>
      </c>
      <c r="F13" s="1376">
        <v>69.11</v>
      </c>
      <c r="G13" s="1368">
        <f t="shared" si="0"/>
        <v>99.596483643176242</v>
      </c>
      <c r="H13" s="1368">
        <f t="shared" si="2"/>
        <v>100</v>
      </c>
      <c r="I13" s="1377">
        <v>68.86</v>
      </c>
      <c r="J13" s="1368">
        <f t="shared" si="1"/>
        <v>99.63825784980466</v>
      </c>
      <c r="K13" s="1658"/>
    </row>
    <row r="14" spans="1:13" s="1015" customFormat="1" ht="20.100000000000001" customHeight="1">
      <c r="A14" s="1093">
        <v>7</v>
      </c>
      <c r="B14" s="1014" t="s">
        <v>929</v>
      </c>
      <c r="C14" s="1013" t="s">
        <v>11</v>
      </c>
      <c r="D14" s="1377">
        <v>49.49</v>
      </c>
      <c r="E14" s="1377">
        <v>51.32</v>
      </c>
      <c r="F14" s="1377">
        <v>51.32</v>
      </c>
      <c r="G14" s="1368">
        <f t="shared" si="0"/>
        <v>103.69771671044654</v>
      </c>
      <c r="H14" s="1368">
        <f t="shared" si="2"/>
        <v>100</v>
      </c>
      <c r="I14" s="1377">
        <v>57</v>
      </c>
      <c r="J14" s="1368">
        <f t="shared" si="1"/>
        <v>111.06780982073265</v>
      </c>
      <c r="K14" s="1659"/>
    </row>
    <row r="15" spans="1:13" s="1015" customFormat="1" ht="30">
      <c r="A15" s="1093"/>
      <c r="B15" s="1047" t="s">
        <v>930</v>
      </c>
      <c r="C15" s="1013" t="s">
        <v>11</v>
      </c>
      <c r="D15" s="1377">
        <v>23.97</v>
      </c>
      <c r="E15" s="1377">
        <v>24</v>
      </c>
      <c r="F15" s="1377">
        <v>24.02</v>
      </c>
      <c r="G15" s="1368">
        <f t="shared" si="0"/>
        <v>100.20859407592823</v>
      </c>
      <c r="H15" s="1368">
        <f t="shared" si="2"/>
        <v>100.08333333333333</v>
      </c>
      <c r="I15" s="1377">
        <v>26</v>
      </c>
      <c r="J15" s="1368">
        <f t="shared" si="1"/>
        <v>108.24313072439634</v>
      </c>
      <c r="K15" s="1659"/>
    </row>
    <row r="16" spans="1:13" s="1015" customFormat="1" ht="22.5" customHeight="1">
      <c r="A16" s="1093">
        <f>A14+1</f>
        <v>8</v>
      </c>
      <c r="B16" s="1014" t="s">
        <v>931</v>
      </c>
      <c r="C16" s="1013" t="s">
        <v>11</v>
      </c>
      <c r="D16" s="1376"/>
      <c r="E16" s="1376"/>
      <c r="F16" s="1376"/>
      <c r="G16" s="1368"/>
      <c r="H16" s="1368"/>
      <c r="I16" s="1376"/>
      <c r="J16" s="1368"/>
      <c r="K16" s="1659"/>
    </row>
    <row r="17" spans="1:13" s="1015" customFormat="1" ht="30">
      <c r="A17" s="1093">
        <f>A16+1</f>
        <v>9</v>
      </c>
      <c r="B17" s="1014" t="s">
        <v>932</v>
      </c>
      <c r="C17" s="1013" t="s">
        <v>11</v>
      </c>
      <c r="D17" s="1377">
        <v>48.91</v>
      </c>
      <c r="E17" s="1378">
        <v>42.98</v>
      </c>
      <c r="F17" s="1377">
        <v>42.91</v>
      </c>
      <c r="G17" s="1368">
        <f t="shared" si="0"/>
        <v>87.732570026579424</v>
      </c>
      <c r="H17" s="1368">
        <f t="shared" si="2"/>
        <v>99.837133550488602</v>
      </c>
      <c r="I17" s="1377">
        <v>36.93</v>
      </c>
      <c r="J17" s="1368">
        <f t="shared" si="1"/>
        <v>86.063854579352139</v>
      </c>
      <c r="K17" s="1660"/>
      <c r="L17" s="1048"/>
    </row>
    <row r="18" spans="1:13" s="1015" customFormat="1" ht="20.100000000000001" customHeight="1">
      <c r="A18" s="1093">
        <f t="shared" ref="A18:A23" si="3">A17+1</f>
        <v>10</v>
      </c>
      <c r="B18" s="1014" t="s">
        <v>933</v>
      </c>
      <c r="C18" s="1013" t="s">
        <v>934</v>
      </c>
      <c r="D18" s="1379">
        <f>'4. XH'!D66</f>
        <v>7.65</v>
      </c>
      <c r="E18" s="1380" t="e">
        <f>'4. XH'!E66</f>
        <v>#REF!</v>
      </c>
      <c r="F18" s="1381">
        <f>'4. XH'!F66</f>
        <v>7.69</v>
      </c>
      <c r="G18" s="1368">
        <f>F18/D18*100</f>
        <v>100.52287581699346</v>
      </c>
      <c r="H18" s="1368" t="e">
        <f t="shared" si="2"/>
        <v>#REF!</v>
      </c>
      <c r="I18" s="1381">
        <f>'4. XH'!I66</f>
        <v>7.89</v>
      </c>
      <c r="J18" s="1368">
        <f t="shared" si="1"/>
        <v>102.60078023407021</v>
      </c>
      <c r="K18" s="1658"/>
    </row>
    <row r="19" spans="1:13" s="1015" customFormat="1" ht="20.100000000000001" customHeight="1">
      <c r="A19" s="1093">
        <f t="shared" si="3"/>
        <v>11</v>
      </c>
      <c r="B19" s="1014" t="s">
        <v>935</v>
      </c>
      <c r="C19" s="1013" t="s">
        <v>56</v>
      </c>
      <c r="D19" s="1382">
        <f>'4. XH'!D65</f>
        <v>15.2</v>
      </c>
      <c r="E19" s="1383" t="e">
        <f>'4. XH'!E65</f>
        <v>#REF!</v>
      </c>
      <c r="F19" s="1383">
        <f>'4. XH'!F65</f>
        <v>16.89</v>
      </c>
      <c r="G19" s="1368">
        <f>F19/D19*100</f>
        <v>111.11842105263159</v>
      </c>
      <c r="H19" s="1368" t="e">
        <f t="shared" si="2"/>
        <v>#REF!</v>
      </c>
      <c r="I19" s="1381">
        <v>20</v>
      </c>
      <c r="J19" s="1368">
        <f t="shared" si="1"/>
        <v>118.41326228537596</v>
      </c>
      <c r="K19" s="1659"/>
    </row>
    <row r="20" spans="1:13" s="1015" customFormat="1" ht="29.1" customHeight="1">
      <c r="A20" s="1093">
        <f t="shared" si="3"/>
        <v>12</v>
      </c>
      <c r="B20" s="1014" t="s">
        <v>1129</v>
      </c>
      <c r="C20" s="1013" t="s">
        <v>11</v>
      </c>
      <c r="D20" s="1384">
        <v>99.9</v>
      </c>
      <c r="E20" s="1381">
        <v>99.9</v>
      </c>
      <c r="F20" s="1385">
        <v>99.9</v>
      </c>
      <c r="G20" s="1368">
        <f>F20/D20*100</f>
        <v>100</v>
      </c>
      <c r="H20" s="1368">
        <f t="shared" si="2"/>
        <v>100</v>
      </c>
      <c r="I20" s="1385">
        <v>99.9</v>
      </c>
      <c r="J20" s="1368">
        <f t="shared" si="1"/>
        <v>100</v>
      </c>
      <c r="K20" s="1660"/>
    </row>
    <row r="21" spans="1:13" ht="20.100000000000001" customHeight="1">
      <c r="A21" s="790">
        <f t="shared" si="3"/>
        <v>13</v>
      </c>
      <c r="B21" s="563" t="s">
        <v>936</v>
      </c>
      <c r="C21" s="891" t="s">
        <v>31</v>
      </c>
      <c r="D21" s="1375">
        <v>0</v>
      </c>
      <c r="E21" s="1375">
        <v>0</v>
      </c>
      <c r="F21" s="1375">
        <v>0</v>
      </c>
      <c r="G21" s="1368"/>
      <c r="H21" s="1368"/>
      <c r="I21" s="1375">
        <v>0</v>
      </c>
      <c r="J21" s="1368"/>
    </row>
    <row r="22" spans="1:13" s="1032" customFormat="1" ht="30">
      <c r="A22" s="1093">
        <f t="shared" si="3"/>
        <v>14</v>
      </c>
      <c r="B22" s="1014" t="s">
        <v>937</v>
      </c>
      <c r="C22" s="1013" t="s">
        <v>11</v>
      </c>
      <c r="D22" s="1386">
        <v>81.790000000000006</v>
      </c>
      <c r="E22" s="1387">
        <v>83</v>
      </c>
      <c r="F22" s="1387">
        <v>82</v>
      </c>
      <c r="G22" s="1368">
        <f t="shared" ref="G22:G33" si="4">F22/D22*100</f>
        <v>100.256755104536</v>
      </c>
      <c r="H22" s="1368">
        <f t="shared" si="2"/>
        <v>98.795180722891558</v>
      </c>
      <c r="I22" s="1388">
        <v>84</v>
      </c>
      <c r="J22" s="1368">
        <f t="shared" si="1"/>
        <v>102.4390243902439</v>
      </c>
      <c r="K22" s="1103"/>
      <c r="L22" s="1030"/>
      <c r="M22" s="1031"/>
    </row>
    <row r="23" spans="1:13" s="1049" customFormat="1" ht="20.100000000000001" customHeight="1">
      <c r="A23" s="1093">
        <f t="shared" si="3"/>
        <v>15</v>
      </c>
      <c r="B23" s="1050" t="s">
        <v>938</v>
      </c>
      <c r="C23" s="1051" t="s">
        <v>11</v>
      </c>
      <c r="D23" s="1389">
        <v>35</v>
      </c>
      <c r="E23" s="1389">
        <v>45</v>
      </c>
      <c r="F23" s="1389">
        <v>45</v>
      </c>
      <c r="G23" s="1368">
        <f t="shared" si="4"/>
        <v>128.57142857142858</v>
      </c>
      <c r="H23" s="1368">
        <f t="shared" si="2"/>
        <v>100</v>
      </c>
      <c r="I23" s="1389">
        <v>60</v>
      </c>
      <c r="J23" s="1368">
        <f t="shared" si="1"/>
        <v>133.33333333333331</v>
      </c>
    </row>
    <row r="24" spans="1:13" s="1049" customFormat="1" ht="30" customHeight="1">
      <c r="A24" s="1024">
        <v>18</v>
      </c>
      <c r="B24" s="1006" t="s">
        <v>939</v>
      </c>
      <c r="C24" s="1007" t="s">
        <v>11</v>
      </c>
      <c r="D24" s="1390">
        <f>'4. XH'!D117</f>
        <v>79.099999999999994</v>
      </c>
      <c r="E24" s="1390">
        <f>'4. XH'!E117</f>
        <v>82.926829268292678</v>
      </c>
      <c r="F24" s="1390">
        <f>'4. XH'!F117</f>
        <v>82.926829268292678</v>
      </c>
      <c r="G24" s="1368">
        <f t="shared" si="4"/>
        <v>104.83796367672906</v>
      </c>
      <c r="H24" s="1368">
        <f t="shared" si="2"/>
        <v>100</v>
      </c>
      <c r="I24" s="1391">
        <f>'4. XH'!I117</f>
        <v>90.7</v>
      </c>
      <c r="J24" s="1368">
        <f t="shared" si="1"/>
        <v>109.37352941176472</v>
      </c>
    </row>
    <row r="25" spans="1:13" s="1049" customFormat="1" ht="30" customHeight="1">
      <c r="A25" s="1024">
        <f>A24+1</f>
        <v>19</v>
      </c>
      <c r="B25" s="1006" t="s">
        <v>940</v>
      </c>
      <c r="C25" s="1007" t="s">
        <v>11</v>
      </c>
      <c r="D25" s="1391">
        <v>63.2</v>
      </c>
      <c r="E25" s="1391">
        <v>63</v>
      </c>
      <c r="F25" s="1391" t="s">
        <v>1170</v>
      </c>
      <c r="G25" s="1368">
        <f t="shared" si="4"/>
        <v>99.683544303797461</v>
      </c>
      <c r="H25" s="1368">
        <f t="shared" si="2"/>
        <v>100</v>
      </c>
      <c r="I25" s="1392" t="s">
        <v>1170</v>
      </c>
      <c r="J25" s="1368">
        <f t="shared" si="1"/>
        <v>100</v>
      </c>
    </row>
    <row r="26" spans="1:13" ht="23.25" customHeight="1">
      <c r="A26" s="1133" t="s">
        <v>44</v>
      </c>
      <c r="B26" s="791" t="s">
        <v>941</v>
      </c>
      <c r="C26" s="891"/>
      <c r="D26" s="1375"/>
      <c r="E26" s="1375"/>
      <c r="F26" s="1375"/>
      <c r="G26" s="1368"/>
      <c r="H26" s="1368"/>
      <c r="I26" s="1375"/>
      <c r="J26" s="1368"/>
    </row>
    <row r="27" spans="1:13" s="1015" customFormat="1" ht="30" customHeight="1">
      <c r="A27" s="1093">
        <v>20</v>
      </c>
      <c r="B27" s="1014" t="s">
        <v>942</v>
      </c>
      <c r="C27" s="1013" t="s">
        <v>11</v>
      </c>
      <c r="D27" s="1377">
        <v>90</v>
      </c>
      <c r="E27" s="1376">
        <v>91</v>
      </c>
      <c r="F27" s="1377">
        <v>91</v>
      </c>
      <c r="G27" s="1368">
        <f t="shared" si="4"/>
        <v>101.11111111111111</v>
      </c>
      <c r="H27" s="1368">
        <f t="shared" si="2"/>
        <v>100</v>
      </c>
      <c r="I27" s="1377">
        <v>92</v>
      </c>
      <c r="J27" s="1368">
        <f t="shared" si="1"/>
        <v>101.09890109890109</v>
      </c>
    </row>
    <row r="28" spans="1:13" s="1015" customFormat="1" ht="30" customHeight="1">
      <c r="A28" s="1093">
        <v>21</v>
      </c>
      <c r="B28" s="1014" t="s">
        <v>943</v>
      </c>
      <c r="C28" s="1013" t="s">
        <v>11</v>
      </c>
      <c r="D28" s="1376">
        <v>0</v>
      </c>
      <c r="E28" s="1376">
        <v>0</v>
      </c>
      <c r="F28" s="1376">
        <v>0</v>
      </c>
      <c r="G28" s="1368"/>
      <c r="H28" s="1368"/>
      <c r="I28" s="1376">
        <v>0</v>
      </c>
      <c r="J28" s="1368"/>
    </row>
    <row r="29" spans="1:13" s="1015" customFormat="1" ht="30" customHeight="1">
      <c r="A29" s="1093">
        <v>22</v>
      </c>
      <c r="B29" s="1014" t="s">
        <v>944</v>
      </c>
      <c r="C29" s="1013" t="s">
        <v>11</v>
      </c>
      <c r="D29" s="1376">
        <v>97</v>
      </c>
      <c r="E29" s="1393">
        <v>97</v>
      </c>
      <c r="F29" s="1393">
        <v>97</v>
      </c>
      <c r="G29" s="1368">
        <f t="shared" si="4"/>
        <v>100</v>
      </c>
      <c r="H29" s="1368">
        <f t="shared" si="2"/>
        <v>100</v>
      </c>
      <c r="I29" s="1376">
        <v>97</v>
      </c>
      <c r="J29" s="1368">
        <f t="shared" si="1"/>
        <v>100</v>
      </c>
    </row>
    <row r="30" spans="1:13" s="1015" customFormat="1" ht="30">
      <c r="A30" s="1093">
        <v>23</v>
      </c>
      <c r="B30" s="1050" t="s">
        <v>945</v>
      </c>
      <c r="C30" s="1051" t="s">
        <v>11</v>
      </c>
      <c r="D30" s="1394" t="s">
        <v>1171</v>
      </c>
      <c r="E30" s="1395">
        <v>90</v>
      </c>
      <c r="F30" s="1395">
        <v>90</v>
      </c>
      <c r="G30" s="1368">
        <f t="shared" si="4"/>
        <v>105.88235294117648</v>
      </c>
      <c r="H30" s="1368">
        <f t="shared" si="2"/>
        <v>100</v>
      </c>
      <c r="I30" s="1395">
        <v>95</v>
      </c>
      <c r="J30" s="1368">
        <f t="shared" si="1"/>
        <v>105.55555555555556</v>
      </c>
    </row>
    <row r="31" spans="1:13" s="1015" customFormat="1" ht="30">
      <c r="A31" s="1093">
        <v>24</v>
      </c>
      <c r="B31" s="1014" t="s">
        <v>946</v>
      </c>
      <c r="C31" s="1013" t="s">
        <v>11</v>
      </c>
      <c r="D31" s="1396">
        <v>10.9</v>
      </c>
      <c r="E31" s="1396">
        <v>10.9</v>
      </c>
      <c r="F31" s="1396">
        <v>10.9</v>
      </c>
      <c r="G31" s="1368">
        <f t="shared" si="4"/>
        <v>100</v>
      </c>
      <c r="H31" s="1368">
        <f t="shared" si="2"/>
        <v>100</v>
      </c>
      <c r="I31" s="1396">
        <v>13</v>
      </c>
      <c r="J31" s="1368">
        <f t="shared" si="1"/>
        <v>119.26605504587155</v>
      </c>
    </row>
    <row r="32" spans="1:13" s="1015" customFormat="1">
      <c r="A32" s="1093">
        <v>25</v>
      </c>
      <c r="B32" s="1014" t="s">
        <v>947</v>
      </c>
      <c r="C32" s="1013" t="s">
        <v>11</v>
      </c>
      <c r="D32" s="1397">
        <v>91</v>
      </c>
      <c r="E32" s="1397">
        <v>91</v>
      </c>
      <c r="F32" s="1397">
        <v>91</v>
      </c>
      <c r="G32" s="1368">
        <f t="shared" si="4"/>
        <v>100</v>
      </c>
      <c r="H32" s="1368">
        <f t="shared" si="2"/>
        <v>100</v>
      </c>
      <c r="I32" s="1397">
        <v>91</v>
      </c>
      <c r="J32" s="1368">
        <f t="shared" si="1"/>
        <v>100</v>
      </c>
    </row>
    <row r="33" spans="1:10">
      <c r="A33" s="790">
        <v>26</v>
      </c>
      <c r="B33" s="1052" t="s">
        <v>948</v>
      </c>
      <c r="C33" s="1053" t="s">
        <v>11</v>
      </c>
      <c r="D33" s="1398">
        <f>'3. CT NN,CN,DV,XNK'!D81</f>
        <v>42.87</v>
      </c>
      <c r="E33" s="1398">
        <f>'3. CT NN,CN,DV,XNK'!E81</f>
        <v>43.3</v>
      </c>
      <c r="F33" s="1398">
        <f>'3. CT NN,CN,DV,XNK'!G81</f>
        <v>43.3</v>
      </c>
      <c r="G33" s="1368">
        <f t="shared" si="4"/>
        <v>101.00303242360624</v>
      </c>
      <c r="H33" s="1368">
        <f t="shared" si="2"/>
        <v>100</v>
      </c>
      <c r="I33" s="1398">
        <f>'3. CT NN,CN,DV,XNK'!J81</f>
        <v>43.7</v>
      </c>
      <c r="J33" s="1368">
        <f t="shared" si="1"/>
        <v>100.92378752886837</v>
      </c>
    </row>
    <row r="34" spans="1:10">
      <c r="A34" s="1104"/>
      <c r="B34" s="1104"/>
      <c r="C34" s="1104"/>
      <c r="D34" s="1104"/>
      <c r="E34" s="1104"/>
      <c r="F34" s="1104"/>
      <c r="G34" s="1104"/>
      <c r="H34" s="1104"/>
      <c r="I34" s="1104"/>
      <c r="J34" s="1104"/>
    </row>
    <row r="35" spans="1:10" ht="24.75" customHeight="1">
      <c r="A35" s="1661"/>
      <c r="B35" s="1661"/>
      <c r="C35" s="1661"/>
      <c r="D35" s="1661"/>
      <c r="E35" s="1661"/>
      <c r="F35" s="1661"/>
      <c r="G35" s="1661"/>
      <c r="H35" s="1661"/>
      <c r="I35" s="1661"/>
      <c r="J35" s="1661"/>
    </row>
  </sheetData>
  <mergeCells count="12">
    <mergeCell ref="K13:K17"/>
    <mergeCell ref="K18:K20"/>
    <mergeCell ref="A35:J35"/>
    <mergeCell ref="E4:H4"/>
    <mergeCell ref="A1:J1"/>
    <mergeCell ref="A2:J2"/>
    <mergeCell ref="A4:A5"/>
    <mergeCell ref="B4:B5"/>
    <mergeCell ref="C4:C5"/>
    <mergeCell ref="D4:D5"/>
    <mergeCell ref="I4:I5"/>
    <mergeCell ref="J4:J5"/>
  </mergeCells>
  <printOptions horizontalCentered="1"/>
  <pageMargins left="0.59055118110236204" right="0.31496062992126" top="1.17" bottom="0.55118110236220497" header="0.66" footer="0.31496062992126"/>
  <pageSetup paperSize="9" scale="85" orientation="portrait" r:id="rId1"/>
  <headerFooter>
    <oddHeader>&amp;RBiểu số 01</oddHeader>
    <oddFooter>&amp;C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
  <sheetViews>
    <sheetView workbookViewId="0"/>
  </sheetViews>
  <sheetFormatPr defaultRowHeight="15.7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
  <sheetViews>
    <sheetView workbookViewId="0"/>
  </sheetViews>
  <sheetFormatPr defaultRowHeight="15.7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
  <sheetViews>
    <sheetView workbookViewId="0"/>
  </sheetViews>
  <sheetFormatPr defaultRowHeight="15.7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
  <sheetViews>
    <sheetView workbookViewId="0"/>
  </sheetViews>
  <sheetFormatPr defaultRowHeight="15.7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
  <sheetViews>
    <sheetView workbookViewId="0"/>
  </sheetViews>
  <sheetFormatPr defaultRowHeight="15.7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
  <sheetViews>
    <sheetView workbookViewId="0"/>
  </sheetViews>
  <sheetFormatPr defaultRowHeight="15.75"/>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
  <sheetViews>
    <sheetView workbookViewId="0"/>
  </sheetViews>
  <sheetFormatPr defaultRowHeight="15.75"/>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
  <sheetViews>
    <sheetView workbookViewId="0"/>
  </sheetViews>
  <sheetFormatPr defaultRowHeight="15.75"/>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
  <sheetViews>
    <sheetView workbookViewId="0"/>
  </sheetViews>
  <sheetFormatPr defaultRowHeight="15.75"/>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
  <sheetViews>
    <sheetView workbookViewId="0"/>
  </sheetViews>
  <sheetFormatPr defaultRowHeight="15.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28"/>
  <sheetViews>
    <sheetView view="pageBreakPreview" zoomScale="114" zoomScaleNormal="70" zoomScaleSheetLayoutView="114" zoomScalePageLayoutView="85" workbookViewId="0">
      <selection activeCell="A2" sqref="A2:J2"/>
    </sheetView>
  </sheetViews>
  <sheetFormatPr defaultColWidth="8.875" defaultRowHeight="15.75"/>
  <cols>
    <col min="1" max="1" width="2.375" style="1118" customWidth="1"/>
    <col min="2" max="2" width="52.5" style="1119" customWidth="1"/>
    <col min="3" max="3" width="7.125" style="1120" customWidth="1"/>
    <col min="4" max="4" width="9.375" style="1119" customWidth="1"/>
    <col min="5" max="6" width="7.625" style="1119" customWidth="1"/>
    <col min="7" max="8" width="10.125" style="1119" customWidth="1"/>
    <col min="9" max="9" width="9.125" style="1119" customWidth="1"/>
    <col min="10" max="10" width="11.125" style="1119" customWidth="1"/>
    <col min="11" max="11" width="1" style="1119" hidden="1" customWidth="1"/>
    <col min="12" max="12" width="10.375" style="1119" customWidth="1"/>
    <col min="13" max="256" width="9" style="1119"/>
    <col min="257" max="257" width="3.125" style="1119" customWidth="1"/>
    <col min="258" max="258" width="51.625" style="1119" customWidth="1"/>
    <col min="259" max="259" width="8.5" style="1119" customWidth="1"/>
    <col min="260" max="260" width="10.125" style="1119" customWidth="1"/>
    <col min="261" max="261" width="8.375" style="1119" customWidth="1"/>
    <col min="262" max="262" width="7.625" style="1119" customWidth="1"/>
    <col min="263" max="263" width="9.5" style="1119" customWidth="1"/>
    <col min="264" max="264" width="10.625" style="1119" customWidth="1"/>
    <col min="265" max="265" width="10" style="1119" customWidth="1"/>
    <col min="266" max="266" width="9" style="1119"/>
    <col min="267" max="267" width="0" style="1119" hidden="1" customWidth="1"/>
    <col min="268" max="512" width="9" style="1119"/>
    <col min="513" max="513" width="3.125" style="1119" customWidth="1"/>
    <col min="514" max="514" width="51.625" style="1119" customWidth="1"/>
    <col min="515" max="515" width="8.5" style="1119" customWidth="1"/>
    <col min="516" max="516" width="10.125" style="1119" customWidth="1"/>
    <col min="517" max="517" width="8.375" style="1119" customWidth="1"/>
    <col min="518" max="518" width="7.625" style="1119" customWidth="1"/>
    <col min="519" max="519" width="9.5" style="1119" customWidth="1"/>
    <col min="520" max="520" width="10.625" style="1119" customWidth="1"/>
    <col min="521" max="521" width="10" style="1119" customWidth="1"/>
    <col min="522" max="522" width="9" style="1119"/>
    <col min="523" max="523" width="0" style="1119" hidden="1" customWidth="1"/>
    <col min="524" max="768" width="9" style="1119"/>
    <col min="769" max="769" width="3.125" style="1119" customWidth="1"/>
    <col min="770" max="770" width="51.625" style="1119" customWidth="1"/>
    <col min="771" max="771" width="8.5" style="1119" customWidth="1"/>
    <col min="772" max="772" width="10.125" style="1119" customWidth="1"/>
    <col min="773" max="773" width="8.375" style="1119" customWidth="1"/>
    <col min="774" max="774" width="7.625" style="1119" customWidth="1"/>
    <col min="775" max="775" width="9.5" style="1119" customWidth="1"/>
    <col min="776" max="776" width="10.625" style="1119" customWidth="1"/>
    <col min="777" max="777" width="10" style="1119" customWidth="1"/>
    <col min="778" max="778" width="9" style="1119"/>
    <col min="779" max="779" width="0" style="1119" hidden="1" customWidth="1"/>
    <col min="780" max="1024" width="9" style="1119"/>
    <col min="1025" max="1025" width="3.125" style="1119" customWidth="1"/>
    <col min="1026" max="1026" width="51.625" style="1119" customWidth="1"/>
    <col min="1027" max="1027" width="8.5" style="1119" customWidth="1"/>
    <col min="1028" max="1028" width="10.125" style="1119" customWidth="1"/>
    <col min="1029" max="1029" width="8.375" style="1119" customWidth="1"/>
    <col min="1030" max="1030" width="7.625" style="1119" customWidth="1"/>
    <col min="1031" max="1031" width="9.5" style="1119" customWidth="1"/>
    <col min="1032" max="1032" width="10.625" style="1119" customWidth="1"/>
    <col min="1033" max="1033" width="10" style="1119" customWidth="1"/>
    <col min="1034" max="1034" width="9" style="1119"/>
    <col min="1035" max="1035" width="0" style="1119" hidden="1" customWidth="1"/>
    <col min="1036" max="1280" width="9" style="1119"/>
    <col min="1281" max="1281" width="3.125" style="1119" customWidth="1"/>
    <col min="1282" max="1282" width="51.625" style="1119" customWidth="1"/>
    <col min="1283" max="1283" width="8.5" style="1119" customWidth="1"/>
    <col min="1284" max="1284" width="10.125" style="1119" customWidth="1"/>
    <col min="1285" max="1285" width="8.375" style="1119" customWidth="1"/>
    <col min="1286" max="1286" width="7.625" style="1119" customWidth="1"/>
    <col min="1287" max="1287" width="9.5" style="1119" customWidth="1"/>
    <col min="1288" max="1288" width="10.625" style="1119" customWidth="1"/>
    <col min="1289" max="1289" width="10" style="1119" customWidth="1"/>
    <col min="1290" max="1290" width="9" style="1119"/>
    <col min="1291" max="1291" width="0" style="1119" hidden="1" customWidth="1"/>
    <col min="1292" max="1536" width="9" style="1119"/>
    <col min="1537" max="1537" width="3.125" style="1119" customWidth="1"/>
    <col min="1538" max="1538" width="51.625" style="1119" customWidth="1"/>
    <col min="1539" max="1539" width="8.5" style="1119" customWidth="1"/>
    <col min="1540" max="1540" width="10.125" style="1119" customWidth="1"/>
    <col min="1541" max="1541" width="8.375" style="1119" customWidth="1"/>
    <col min="1542" max="1542" width="7.625" style="1119" customWidth="1"/>
    <col min="1543" max="1543" width="9.5" style="1119" customWidth="1"/>
    <col min="1544" max="1544" width="10.625" style="1119" customWidth="1"/>
    <col min="1545" max="1545" width="10" style="1119" customWidth="1"/>
    <col min="1546" max="1546" width="9" style="1119"/>
    <col min="1547" max="1547" width="0" style="1119" hidden="1" customWidth="1"/>
    <col min="1548" max="1792" width="9" style="1119"/>
    <col min="1793" max="1793" width="3.125" style="1119" customWidth="1"/>
    <col min="1794" max="1794" width="51.625" style="1119" customWidth="1"/>
    <col min="1795" max="1795" width="8.5" style="1119" customWidth="1"/>
    <col min="1796" max="1796" width="10.125" style="1119" customWidth="1"/>
    <col min="1797" max="1797" width="8.375" style="1119" customWidth="1"/>
    <col min="1798" max="1798" width="7.625" style="1119" customWidth="1"/>
    <col min="1799" max="1799" width="9.5" style="1119" customWidth="1"/>
    <col min="1800" max="1800" width="10.625" style="1119" customWidth="1"/>
    <col min="1801" max="1801" width="10" style="1119" customWidth="1"/>
    <col min="1802" max="1802" width="9" style="1119"/>
    <col min="1803" max="1803" width="0" style="1119" hidden="1" customWidth="1"/>
    <col min="1804" max="2048" width="9" style="1119"/>
    <col min="2049" max="2049" width="3.125" style="1119" customWidth="1"/>
    <col min="2050" max="2050" width="51.625" style="1119" customWidth="1"/>
    <col min="2051" max="2051" width="8.5" style="1119" customWidth="1"/>
    <col min="2052" max="2052" width="10.125" style="1119" customWidth="1"/>
    <col min="2053" max="2053" width="8.375" style="1119" customWidth="1"/>
    <col min="2054" max="2054" width="7.625" style="1119" customWidth="1"/>
    <col min="2055" max="2055" width="9.5" style="1119" customWidth="1"/>
    <col min="2056" max="2056" width="10.625" style="1119" customWidth="1"/>
    <col min="2057" max="2057" width="10" style="1119" customWidth="1"/>
    <col min="2058" max="2058" width="9" style="1119"/>
    <col min="2059" max="2059" width="0" style="1119" hidden="1" customWidth="1"/>
    <col min="2060" max="2304" width="9" style="1119"/>
    <col min="2305" max="2305" width="3.125" style="1119" customWidth="1"/>
    <col min="2306" max="2306" width="51.625" style="1119" customWidth="1"/>
    <col min="2307" max="2307" width="8.5" style="1119" customWidth="1"/>
    <col min="2308" max="2308" width="10.125" style="1119" customWidth="1"/>
    <col min="2309" max="2309" width="8.375" style="1119" customWidth="1"/>
    <col min="2310" max="2310" width="7.625" style="1119" customWidth="1"/>
    <col min="2311" max="2311" width="9.5" style="1119" customWidth="1"/>
    <col min="2312" max="2312" width="10.625" style="1119" customWidth="1"/>
    <col min="2313" max="2313" width="10" style="1119" customWidth="1"/>
    <col min="2314" max="2314" width="9" style="1119"/>
    <col min="2315" max="2315" width="0" style="1119" hidden="1" customWidth="1"/>
    <col min="2316" max="2560" width="9" style="1119"/>
    <col min="2561" max="2561" width="3.125" style="1119" customWidth="1"/>
    <col min="2562" max="2562" width="51.625" style="1119" customWidth="1"/>
    <col min="2563" max="2563" width="8.5" style="1119" customWidth="1"/>
    <col min="2564" max="2564" width="10.125" style="1119" customWidth="1"/>
    <col min="2565" max="2565" width="8.375" style="1119" customWidth="1"/>
    <col min="2566" max="2566" width="7.625" style="1119" customWidth="1"/>
    <col min="2567" max="2567" width="9.5" style="1119" customWidth="1"/>
    <col min="2568" max="2568" width="10.625" style="1119" customWidth="1"/>
    <col min="2569" max="2569" width="10" style="1119" customWidth="1"/>
    <col min="2570" max="2570" width="9" style="1119"/>
    <col min="2571" max="2571" width="0" style="1119" hidden="1" customWidth="1"/>
    <col min="2572" max="2816" width="9" style="1119"/>
    <col min="2817" max="2817" width="3.125" style="1119" customWidth="1"/>
    <col min="2818" max="2818" width="51.625" style="1119" customWidth="1"/>
    <col min="2819" max="2819" width="8.5" style="1119" customWidth="1"/>
    <col min="2820" max="2820" width="10.125" style="1119" customWidth="1"/>
    <col min="2821" max="2821" width="8.375" style="1119" customWidth="1"/>
    <col min="2822" max="2822" width="7.625" style="1119" customWidth="1"/>
    <col min="2823" max="2823" width="9.5" style="1119" customWidth="1"/>
    <col min="2824" max="2824" width="10.625" style="1119" customWidth="1"/>
    <col min="2825" max="2825" width="10" style="1119" customWidth="1"/>
    <col min="2826" max="2826" width="9" style="1119"/>
    <col min="2827" max="2827" width="0" style="1119" hidden="1" customWidth="1"/>
    <col min="2828" max="3072" width="9" style="1119"/>
    <col min="3073" max="3073" width="3.125" style="1119" customWidth="1"/>
    <col min="3074" max="3074" width="51.625" style="1119" customWidth="1"/>
    <col min="3075" max="3075" width="8.5" style="1119" customWidth="1"/>
    <col min="3076" max="3076" width="10.125" style="1119" customWidth="1"/>
    <col min="3077" max="3077" width="8.375" style="1119" customWidth="1"/>
    <col min="3078" max="3078" width="7.625" style="1119" customWidth="1"/>
    <col min="3079" max="3079" width="9.5" style="1119" customWidth="1"/>
    <col min="3080" max="3080" width="10.625" style="1119" customWidth="1"/>
    <col min="3081" max="3081" width="10" style="1119" customWidth="1"/>
    <col min="3082" max="3082" width="9" style="1119"/>
    <col min="3083" max="3083" width="0" style="1119" hidden="1" customWidth="1"/>
    <col min="3084" max="3328" width="9" style="1119"/>
    <col min="3329" max="3329" width="3.125" style="1119" customWidth="1"/>
    <col min="3330" max="3330" width="51.625" style="1119" customWidth="1"/>
    <col min="3331" max="3331" width="8.5" style="1119" customWidth="1"/>
    <col min="3332" max="3332" width="10.125" style="1119" customWidth="1"/>
    <col min="3333" max="3333" width="8.375" style="1119" customWidth="1"/>
    <col min="3334" max="3334" width="7.625" style="1119" customWidth="1"/>
    <col min="3335" max="3335" width="9.5" style="1119" customWidth="1"/>
    <col min="3336" max="3336" width="10.625" style="1119" customWidth="1"/>
    <col min="3337" max="3337" width="10" style="1119" customWidth="1"/>
    <col min="3338" max="3338" width="9" style="1119"/>
    <col min="3339" max="3339" width="0" style="1119" hidden="1" customWidth="1"/>
    <col min="3340" max="3584" width="9" style="1119"/>
    <col min="3585" max="3585" width="3.125" style="1119" customWidth="1"/>
    <col min="3586" max="3586" width="51.625" style="1119" customWidth="1"/>
    <col min="3587" max="3587" width="8.5" style="1119" customWidth="1"/>
    <col min="3588" max="3588" width="10.125" style="1119" customWidth="1"/>
    <col min="3589" max="3589" width="8.375" style="1119" customWidth="1"/>
    <col min="3590" max="3590" width="7.625" style="1119" customWidth="1"/>
    <col min="3591" max="3591" width="9.5" style="1119" customWidth="1"/>
    <col min="3592" max="3592" width="10.625" style="1119" customWidth="1"/>
    <col min="3593" max="3593" width="10" style="1119" customWidth="1"/>
    <col min="3594" max="3594" width="9" style="1119"/>
    <col min="3595" max="3595" width="0" style="1119" hidden="1" customWidth="1"/>
    <col min="3596" max="3840" width="9" style="1119"/>
    <col min="3841" max="3841" width="3.125" style="1119" customWidth="1"/>
    <col min="3842" max="3842" width="51.625" style="1119" customWidth="1"/>
    <col min="3843" max="3843" width="8.5" style="1119" customWidth="1"/>
    <col min="3844" max="3844" width="10.125" style="1119" customWidth="1"/>
    <col min="3845" max="3845" width="8.375" style="1119" customWidth="1"/>
    <col min="3846" max="3846" width="7.625" style="1119" customWidth="1"/>
    <col min="3847" max="3847" width="9.5" style="1119" customWidth="1"/>
    <col min="3848" max="3848" width="10.625" style="1119" customWidth="1"/>
    <col min="3849" max="3849" width="10" style="1119" customWidth="1"/>
    <col min="3850" max="3850" width="9" style="1119"/>
    <col min="3851" max="3851" width="0" style="1119" hidden="1" customWidth="1"/>
    <col min="3852" max="4096" width="9" style="1119"/>
    <col min="4097" max="4097" width="3.125" style="1119" customWidth="1"/>
    <col min="4098" max="4098" width="51.625" style="1119" customWidth="1"/>
    <col min="4099" max="4099" width="8.5" style="1119" customWidth="1"/>
    <col min="4100" max="4100" width="10.125" style="1119" customWidth="1"/>
    <col min="4101" max="4101" width="8.375" style="1119" customWidth="1"/>
    <col min="4102" max="4102" width="7.625" style="1119" customWidth="1"/>
    <col min="4103" max="4103" width="9.5" style="1119" customWidth="1"/>
    <col min="4104" max="4104" width="10.625" style="1119" customWidth="1"/>
    <col min="4105" max="4105" width="10" style="1119" customWidth="1"/>
    <col min="4106" max="4106" width="9" style="1119"/>
    <col min="4107" max="4107" width="0" style="1119" hidden="1" customWidth="1"/>
    <col min="4108" max="4352" width="9" style="1119"/>
    <col min="4353" max="4353" width="3.125" style="1119" customWidth="1"/>
    <col min="4354" max="4354" width="51.625" style="1119" customWidth="1"/>
    <col min="4355" max="4355" width="8.5" style="1119" customWidth="1"/>
    <col min="4356" max="4356" width="10.125" style="1119" customWidth="1"/>
    <col min="4357" max="4357" width="8.375" style="1119" customWidth="1"/>
    <col min="4358" max="4358" width="7.625" style="1119" customWidth="1"/>
    <col min="4359" max="4359" width="9.5" style="1119" customWidth="1"/>
    <col min="4360" max="4360" width="10.625" style="1119" customWidth="1"/>
    <col min="4361" max="4361" width="10" style="1119" customWidth="1"/>
    <col min="4362" max="4362" width="9" style="1119"/>
    <col min="4363" max="4363" width="0" style="1119" hidden="1" customWidth="1"/>
    <col min="4364" max="4608" width="9" style="1119"/>
    <col min="4609" max="4609" width="3.125" style="1119" customWidth="1"/>
    <col min="4610" max="4610" width="51.625" style="1119" customWidth="1"/>
    <col min="4611" max="4611" width="8.5" style="1119" customWidth="1"/>
    <col min="4612" max="4612" width="10.125" style="1119" customWidth="1"/>
    <col min="4613" max="4613" width="8.375" style="1119" customWidth="1"/>
    <col min="4614" max="4614" width="7.625" style="1119" customWidth="1"/>
    <col min="4615" max="4615" width="9.5" style="1119" customWidth="1"/>
    <col min="4616" max="4616" width="10.625" style="1119" customWidth="1"/>
    <col min="4617" max="4617" width="10" style="1119" customWidth="1"/>
    <col min="4618" max="4618" width="9" style="1119"/>
    <col min="4619" max="4619" width="0" style="1119" hidden="1" customWidth="1"/>
    <col min="4620" max="4864" width="9" style="1119"/>
    <col min="4865" max="4865" width="3.125" style="1119" customWidth="1"/>
    <col min="4866" max="4866" width="51.625" style="1119" customWidth="1"/>
    <col min="4867" max="4867" width="8.5" style="1119" customWidth="1"/>
    <col min="4868" max="4868" width="10.125" style="1119" customWidth="1"/>
    <col min="4869" max="4869" width="8.375" style="1119" customWidth="1"/>
    <col min="4870" max="4870" width="7.625" style="1119" customWidth="1"/>
    <col min="4871" max="4871" width="9.5" style="1119" customWidth="1"/>
    <col min="4872" max="4872" width="10.625" style="1119" customWidth="1"/>
    <col min="4873" max="4873" width="10" style="1119" customWidth="1"/>
    <col min="4874" max="4874" width="9" style="1119"/>
    <col min="4875" max="4875" width="0" style="1119" hidden="1" customWidth="1"/>
    <col min="4876" max="5120" width="9" style="1119"/>
    <col min="5121" max="5121" width="3.125" style="1119" customWidth="1"/>
    <col min="5122" max="5122" width="51.625" style="1119" customWidth="1"/>
    <col min="5123" max="5123" width="8.5" style="1119" customWidth="1"/>
    <col min="5124" max="5124" width="10.125" style="1119" customWidth="1"/>
    <col min="5125" max="5125" width="8.375" style="1119" customWidth="1"/>
    <col min="5126" max="5126" width="7.625" style="1119" customWidth="1"/>
    <col min="5127" max="5127" width="9.5" style="1119" customWidth="1"/>
    <col min="5128" max="5128" width="10.625" style="1119" customWidth="1"/>
    <col min="5129" max="5129" width="10" style="1119" customWidth="1"/>
    <col min="5130" max="5130" width="9" style="1119"/>
    <col min="5131" max="5131" width="0" style="1119" hidden="1" customWidth="1"/>
    <col min="5132" max="5376" width="9" style="1119"/>
    <col min="5377" max="5377" width="3.125" style="1119" customWidth="1"/>
    <col min="5378" max="5378" width="51.625" style="1119" customWidth="1"/>
    <col min="5379" max="5379" width="8.5" style="1119" customWidth="1"/>
    <col min="5380" max="5380" width="10.125" style="1119" customWidth="1"/>
    <col min="5381" max="5381" width="8.375" style="1119" customWidth="1"/>
    <col min="5382" max="5382" width="7.625" style="1119" customWidth="1"/>
    <col min="5383" max="5383" width="9.5" style="1119" customWidth="1"/>
    <col min="5384" max="5384" width="10.625" style="1119" customWidth="1"/>
    <col min="5385" max="5385" width="10" style="1119" customWidth="1"/>
    <col min="5386" max="5386" width="9" style="1119"/>
    <col min="5387" max="5387" width="0" style="1119" hidden="1" customWidth="1"/>
    <col min="5388" max="5632" width="9" style="1119"/>
    <col min="5633" max="5633" width="3.125" style="1119" customWidth="1"/>
    <col min="5634" max="5634" width="51.625" style="1119" customWidth="1"/>
    <col min="5635" max="5635" width="8.5" style="1119" customWidth="1"/>
    <col min="5636" max="5636" width="10.125" style="1119" customWidth="1"/>
    <col min="5637" max="5637" width="8.375" style="1119" customWidth="1"/>
    <col min="5638" max="5638" width="7.625" style="1119" customWidth="1"/>
    <col min="5639" max="5639" width="9.5" style="1119" customWidth="1"/>
    <col min="5640" max="5640" width="10.625" style="1119" customWidth="1"/>
    <col min="5641" max="5641" width="10" style="1119" customWidth="1"/>
    <col min="5642" max="5642" width="9" style="1119"/>
    <col min="5643" max="5643" width="0" style="1119" hidden="1" customWidth="1"/>
    <col min="5644" max="5888" width="9" style="1119"/>
    <col min="5889" max="5889" width="3.125" style="1119" customWidth="1"/>
    <col min="5890" max="5890" width="51.625" style="1119" customWidth="1"/>
    <col min="5891" max="5891" width="8.5" style="1119" customWidth="1"/>
    <col min="5892" max="5892" width="10.125" style="1119" customWidth="1"/>
    <col min="5893" max="5893" width="8.375" style="1119" customWidth="1"/>
    <col min="5894" max="5894" width="7.625" style="1119" customWidth="1"/>
    <col min="5895" max="5895" width="9.5" style="1119" customWidth="1"/>
    <col min="5896" max="5896" width="10.625" style="1119" customWidth="1"/>
    <col min="5897" max="5897" width="10" style="1119" customWidth="1"/>
    <col min="5898" max="5898" width="9" style="1119"/>
    <col min="5899" max="5899" width="0" style="1119" hidden="1" customWidth="1"/>
    <col min="5900" max="6144" width="9" style="1119"/>
    <col min="6145" max="6145" width="3.125" style="1119" customWidth="1"/>
    <col min="6146" max="6146" width="51.625" style="1119" customWidth="1"/>
    <col min="6147" max="6147" width="8.5" style="1119" customWidth="1"/>
    <col min="6148" max="6148" width="10.125" style="1119" customWidth="1"/>
    <col min="6149" max="6149" width="8.375" style="1119" customWidth="1"/>
    <col min="6150" max="6150" width="7.625" style="1119" customWidth="1"/>
    <col min="6151" max="6151" width="9.5" style="1119" customWidth="1"/>
    <col min="6152" max="6152" width="10.625" style="1119" customWidth="1"/>
    <col min="6153" max="6153" width="10" style="1119" customWidth="1"/>
    <col min="6154" max="6154" width="9" style="1119"/>
    <col min="6155" max="6155" width="0" style="1119" hidden="1" customWidth="1"/>
    <col min="6156" max="6400" width="9" style="1119"/>
    <col min="6401" max="6401" width="3.125" style="1119" customWidth="1"/>
    <col min="6402" max="6402" width="51.625" style="1119" customWidth="1"/>
    <col min="6403" max="6403" width="8.5" style="1119" customWidth="1"/>
    <col min="6404" max="6404" width="10.125" style="1119" customWidth="1"/>
    <col min="6405" max="6405" width="8.375" style="1119" customWidth="1"/>
    <col min="6406" max="6406" width="7.625" style="1119" customWidth="1"/>
    <col min="6407" max="6407" width="9.5" style="1119" customWidth="1"/>
    <col min="6408" max="6408" width="10.625" style="1119" customWidth="1"/>
    <col min="6409" max="6409" width="10" style="1119" customWidth="1"/>
    <col min="6410" max="6410" width="9" style="1119"/>
    <col min="6411" max="6411" width="0" style="1119" hidden="1" customWidth="1"/>
    <col min="6412" max="6656" width="9" style="1119"/>
    <col min="6657" max="6657" width="3.125" style="1119" customWidth="1"/>
    <col min="6658" max="6658" width="51.625" style="1119" customWidth="1"/>
    <col min="6659" max="6659" width="8.5" style="1119" customWidth="1"/>
    <col min="6660" max="6660" width="10.125" style="1119" customWidth="1"/>
    <col min="6661" max="6661" width="8.375" style="1119" customWidth="1"/>
    <col min="6662" max="6662" width="7.625" style="1119" customWidth="1"/>
    <col min="6663" max="6663" width="9.5" style="1119" customWidth="1"/>
    <col min="6664" max="6664" width="10.625" style="1119" customWidth="1"/>
    <col min="6665" max="6665" width="10" style="1119" customWidth="1"/>
    <col min="6666" max="6666" width="9" style="1119"/>
    <col min="6667" max="6667" width="0" style="1119" hidden="1" customWidth="1"/>
    <col min="6668" max="6912" width="9" style="1119"/>
    <col min="6913" max="6913" width="3.125" style="1119" customWidth="1"/>
    <col min="6914" max="6914" width="51.625" style="1119" customWidth="1"/>
    <col min="6915" max="6915" width="8.5" style="1119" customWidth="1"/>
    <col min="6916" max="6916" width="10.125" style="1119" customWidth="1"/>
    <col min="6917" max="6917" width="8.375" style="1119" customWidth="1"/>
    <col min="6918" max="6918" width="7.625" style="1119" customWidth="1"/>
    <col min="6919" max="6919" width="9.5" style="1119" customWidth="1"/>
    <col min="6920" max="6920" width="10.625" style="1119" customWidth="1"/>
    <col min="6921" max="6921" width="10" style="1119" customWidth="1"/>
    <col min="6922" max="6922" width="9" style="1119"/>
    <col min="6923" max="6923" width="0" style="1119" hidden="1" customWidth="1"/>
    <col min="6924" max="7168" width="9" style="1119"/>
    <col min="7169" max="7169" width="3.125" style="1119" customWidth="1"/>
    <col min="7170" max="7170" width="51.625" style="1119" customWidth="1"/>
    <col min="7171" max="7171" width="8.5" style="1119" customWidth="1"/>
    <col min="7172" max="7172" width="10.125" style="1119" customWidth="1"/>
    <col min="7173" max="7173" width="8.375" style="1119" customWidth="1"/>
    <col min="7174" max="7174" width="7.625" style="1119" customWidth="1"/>
    <col min="7175" max="7175" width="9.5" style="1119" customWidth="1"/>
    <col min="7176" max="7176" width="10.625" style="1119" customWidth="1"/>
    <col min="7177" max="7177" width="10" style="1119" customWidth="1"/>
    <col min="7178" max="7178" width="9" style="1119"/>
    <col min="7179" max="7179" width="0" style="1119" hidden="1" customWidth="1"/>
    <col min="7180" max="7424" width="9" style="1119"/>
    <col min="7425" max="7425" width="3.125" style="1119" customWidth="1"/>
    <col min="7426" max="7426" width="51.625" style="1119" customWidth="1"/>
    <col min="7427" max="7427" width="8.5" style="1119" customWidth="1"/>
    <col min="7428" max="7428" width="10.125" style="1119" customWidth="1"/>
    <col min="7429" max="7429" width="8.375" style="1119" customWidth="1"/>
    <col min="7430" max="7430" width="7.625" style="1119" customWidth="1"/>
    <col min="7431" max="7431" width="9.5" style="1119" customWidth="1"/>
    <col min="7432" max="7432" width="10.625" style="1119" customWidth="1"/>
    <col min="7433" max="7433" width="10" style="1119" customWidth="1"/>
    <col min="7434" max="7434" width="9" style="1119"/>
    <col min="7435" max="7435" width="0" style="1119" hidden="1" customWidth="1"/>
    <col min="7436" max="7680" width="9" style="1119"/>
    <col min="7681" max="7681" width="3.125" style="1119" customWidth="1"/>
    <col min="7682" max="7682" width="51.625" style="1119" customWidth="1"/>
    <col min="7683" max="7683" width="8.5" style="1119" customWidth="1"/>
    <col min="7684" max="7684" width="10.125" style="1119" customWidth="1"/>
    <col min="7685" max="7685" width="8.375" style="1119" customWidth="1"/>
    <col min="7686" max="7686" width="7.625" style="1119" customWidth="1"/>
    <col min="7687" max="7687" width="9.5" style="1119" customWidth="1"/>
    <col min="7688" max="7688" width="10.625" style="1119" customWidth="1"/>
    <col min="7689" max="7689" width="10" style="1119" customWidth="1"/>
    <col min="7690" max="7690" width="9" style="1119"/>
    <col min="7691" max="7691" width="0" style="1119" hidden="1" customWidth="1"/>
    <col min="7692" max="7936" width="9" style="1119"/>
    <col min="7937" max="7937" width="3.125" style="1119" customWidth="1"/>
    <col min="7938" max="7938" width="51.625" style="1119" customWidth="1"/>
    <col min="7939" max="7939" width="8.5" style="1119" customWidth="1"/>
    <col min="7940" max="7940" width="10.125" style="1119" customWidth="1"/>
    <col min="7941" max="7941" width="8.375" style="1119" customWidth="1"/>
    <col min="7942" max="7942" width="7.625" style="1119" customWidth="1"/>
    <col min="7943" max="7943" width="9.5" style="1119" customWidth="1"/>
    <col min="7944" max="7944" width="10.625" style="1119" customWidth="1"/>
    <col min="7945" max="7945" width="10" style="1119" customWidth="1"/>
    <col min="7946" max="7946" width="9" style="1119"/>
    <col min="7947" max="7947" width="0" style="1119" hidden="1" customWidth="1"/>
    <col min="7948" max="8192" width="9" style="1119"/>
    <col min="8193" max="8193" width="3.125" style="1119" customWidth="1"/>
    <col min="8194" max="8194" width="51.625" style="1119" customWidth="1"/>
    <col min="8195" max="8195" width="8.5" style="1119" customWidth="1"/>
    <col min="8196" max="8196" width="10.125" style="1119" customWidth="1"/>
    <col min="8197" max="8197" width="8.375" style="1119" customWidth="1"/>
    <col min="8198" max="8198" width="7.625" style="1119" customWidth="1"/>
    <col min="8199" max="8199" width="9.5" style="1119" customWidth="1"/>
    <col min="8200" max="8200" width="10.625" style="1119" customWidth="1"/>
    <col min="8201" max="8201" width="10" style="1119" customWidth="1"/>
    <col min="8202" max="8202" width="9" style="1119"/>
    <col min="8203" max="8203" width="0" style="1119" hidden="1" customWidth="1"/>
    <col min="8204" max="8448" width="9" style="1119"/>
    <col min="8449" max="8449" width="3.125" style="1119" customWidth="1"/>
    <col min="8450" max="8450" width="51.625" style="1119" customWidth="1"/>
    <col min="8451" max="8451" width="8.5" style="1119" customWidth="1"/>
    <col min="8452" max="8452" width="10.125" style="1119" customWidth="1"/>
    <col min="8453" max="8453" width="8.375" style="1119" customWidth="1"/>
    <col min="8454" max="8454" width="7.625" style="1119" customWidth="1"/>
    <col min="8455" max="8455" width="9.5" style="1119" customWidth="1"/>
    <col min="8456" max="8456" width="10.625" style="1119" customWidth="1"/>
    <col min="8457" max="8457" width="10" style="1119" customWidth="1"/>
    <col min="8458" max="8458" width="9" style="1119"/>
    <col min="8459" max="8459" width="0" style="1119" hidden="1" customWidth="1"/>
    <col min="8460" max="8704" width="9" style="1119"/>
    <col min="8705" max="8705" width="3.125" style="1119" customWidth="1"/>
    <col min="8706" max="8706" width="51.625" style="1119" customWidth="1"/>
    <col min="8707" max="8707" width="8.5" style="1119" customWidth="1"/>
    <col min="8708" max="8708" width="10.125" style="1119" customWidth="1"/>
    <col min="8709" max="8709" width="8.375" style="1119" customWidth="1"/>
    <col min="8710" max="8710" width="7.625" style="1119" customWidth="1"/>
    <col min="8711" max="8711" width="9.5" style="1119" customWidth="1"/>
    <col min="8712" max="8712" width="10.625" style="1119" customWidth="1"/>
    <col min="8713" max="8713" width="10" style="1119" customWidth="1"/>
    <col min="8714" max="8714" width="9" style="1119"/>
    <col min="8715" max="8715" width="0" style="1119" hidden="1" customWidth="1"/>
    <col min="8716" max="8960" width="9" style="1119"/>
    <col min="8961" max="8961" width="3.125" style="1119" customWidth="1"/>
    <col min="8962" max="8962" width="51.625" style="1119" customWidth="1"/>
    <col min="8963" max="8963" width="8.5" style="1119" customWidth="1"/>
    <col min="8964" max="8964" width="10.125" style="1119" customWidth="1"/>
    <col min="8965" max="8965" width="8.375" style="1119" customWidth="1"/>
    <col min="8966" max="8966" width="7.625" style="1119" customWidth="1"/>
    <col min="8967" max="8967" width="9.5" style="1119" customWidth="1"/>
    <col min="8968" max="8968" width="10.625" style="1119" customWidth="1"/>
    <col min="8969" max="8969" width="10" style="1119" customWidth="1"/>
    <col min="8970" max="8970" width="9" style="1119"/>
    <col min="8971" max="8971" width="0" style="1119" hidden="1" customWidth="1"/>
    <col min="8972" max="9216" width="9" style="1119"/>
    <col min="9217" max="9217" width="3.125" style="1119" customWidth="1"/>
    <col min="9218" max="9218" width="51.625" style="1119" customWidth="1"/>
    <col min="9219" max="9219" width="8.5" style="1119" customWidth="1"/>
    <col min="9220" max="9220" width="10.125" style="1119" customWidth="1"/>
    <col min="9221" max="9221" width="8.375" style="1119" customWidth="1"/>
    <col min="9222" max="9222" width="7.625" style="1119" customWidth="1"/>
    <col min="9223" max="9223" width="9.5" style="1119" customWidth="1"/>
    <col min="9224" max="9224" width="10.625" style="1119" customWidth="1"/>
    <col min="9225" max="9225" width="10" style="1119" customWidth="1"/>
    <col min="9226" max="9226" width="9" style="1119"/>
    <col min="9227" max="9227" width="0" style="1119" hidden="1" customWidth="1"/>
    <col min="9228" max="9472" width="9" style="1119"/>
    <col min="9473" max="9473" width="3.125" style="1119" customWidth="1"/>
    <col min="9474" max="9474" width="51.625" style="1119" customWidth="1"/>
    <col min="9475" max="9475" width="8.5" style="1119" customWidth="1"/>
    <col min="9476" max="9476" width="10.125" style="1119" customWidth="1"/>
    <col min="9477" max="9477" width="8.375" style="1119" customWidth="1"/>
    <col min="9478" max="9478" width="7.625" style="1119" customWidth="1"/>
    <col min="9479" max="9479" width="9.5" style="1119" customWidth="1"/>
    <col min="9480" max="9480" width="10.625" style="1119" customWidth="1"/>
    <col min="9481" max="9481" width="10" style="1119" customWidth="1"/>
    <col min="9482" max="9482" width="9" style="1119"/>
    <col min="9483" max="9483" width="0" style="1119" hidden="1" customWidth="1"/>
    <col min="9484" max="9728" width="9" style="1119"/>
    <col min="9729" max="9729" width="3.125" style="1119" customWidth="1"/>
    <col min="9730" max="9730" width="51.625" style="1119" customWidth="1"/>
    <col min="9731" max="9731" width="8.5" style="1119" customWidth="1"/>
    <col min="9732" max="9732" width="10.125" style="1119" customWidth="1"/>
    <col min="9733" max="9733" width="8.375" style="1119" customWidth="1"/>
    <col min="9734" max="9734" width="7.625" style="1119" customWidth="1"/>
    <col min="9735" max="9735" width="9.5" style="1119" customWidth="1"/>
    <col min="9736" max="9736" width="10.625" style="1119" customWidth="1"/>
    <col min="9737" max="9737" width="10" style="1119" customWidth="1"/>
    <col min="9738" max="9738" width="9" style="1119"/>
    <col min="9739" max="9739" width="0" style="1119" hidden="1" customWidth="1"/>
    <col min="9740" max="9984" width="9" style="1119"/>
    <col min="9985" max="9985" width="3.125" style="1119" customWidth="1"/>
    <col min="9986" max="9986" width="51.625" style="1119" customWidth="1"/>
    <col min="9987" max="9987" width="8.5" style="1119" customWidth="1"/>
    <col min="9988" max="9988" width="10.125" style="1119" customWidth="1"/>
    <col min="9989" max="9989" width="8.375" style="1119" customWidth="1"/>
    <col min="9990" max="9990" width="7.625" style="1119" customWidth="1"/>
    <col min="9991" max="9991" width="9.5" style="1119" customWidth="1"/>
    <col min="9992" max="9992" width="10.625" style="1119" customWidth="1"/>
    <col min="9993" max="9993" width="10" style="1119" customWidth="1"/>
    <col min="9994" max="9994" width="9" style="1119"/>
    <col min="9995" max="9995" width="0" style="1119" hidden="1" customWidth="1"/>
    <col min="9996" max="10240" width="9" style="1119"/>
    <col min="10241" max="10241" width="3.125" style="1119" customWidth="1"/>
    <col min="10242" max="10242" width="51.625" style="1119" customWidth="1"/>
    <col min="10243" max="10243" width="8.5" style="1119" customWidth="1"/>
    <col min="10244" max="10244" width="10.125" style="1119" customWidth="1"/>
    <col min="10245" max="10245" width="8.375" style="1119" customWidth="1"/>
    <col min="10246" max="10246" width="7.625" style="1119" customWidth="1"/>
    <col min="10247" max="10247" width="9.5" style="1119" customWidth="1"/>
    <col min="10248" max="10248" width="10.625" style="1119" customWidth="1"/>
    <col min="10249" max="10249" width="10" style="1119" customWidth="1"/>
    <col min="10250" max="10250" width="9" style="1119"/>
    <col min="10251" max="10251" width="0" style="1119" hidden="1" customWidth="1"/>
    <col min="10252" max="10496" width="9" style="1119"/>
    <col min="10497" max="10497" width="3.125" style="1119" customWidth="1"/>
    <col min="10498" max="10498" width="51.625" style="1119" customWidth="1"/>
    <col min="10499" max="10499" width="8.5" style="1119" customWidth="1"/>
    <col min="10500" max="10500" width="10.125" style="1119" customWidth="1"/>
    <col min="10501" max="10501" width="8.375" style="1119" customWidth="1"/>
    <col min="10502" max="10502" width="7.625" style="1119" customWidth="1"/>
    <col min="10503" max="10503" width="9.5" style="1119" customWidth="1"/>
    <col min="10504" max="10504" width="10.625" style="1119" customWidth="1"/>
    <col min="10505" max="10505" width="10" style="1119" customWidth="1"/>
    <col min="10506" max="10506" width="9" style="1119"/>
    <col min="10507" max="10507" width="0" style="1119" hidden="1" customWidth="1"/>
    <col min="10508" max="10752" width="9" style="1119"/>
    <col min="10753" max="10753" width="3.125" style="1119" customWidth="1"/>
    <col min="10754" max="10754" width="51.625" style="1119" customWidth="1"/>
    <col min="10755" max="10755" width="8.5" style="1119" customWidth="1"/>
    <col min="10756" max="10756" width="10.125" style="1119" customWidth="1"/>
    <col min="10757" max="10757" width="8.375" style="1119" customWidth="1"/>
    <col min="10758" max="10758" width="7.625" style="1119" customWidth="1"/>
    <col min="10759" max="10759" width="9.5" style="1119" customWidth="1"/>
    <col min="10760" max="10760" width="10.625" style="1119" customWidth="1"/>
    <col min="10761" max="10761" width="10" style="1119" customWidth="1"/>
    <col min="10762" max="10762" width="9" style="1119"/>
    <col min="10763" max="10763" width="0" style="1119" hidden="1" customWidth="1"/>
    <col min="10764" max="11008" width="9" style="1119"/>
    <col min="11009" max="11009" width="3.125" style="1119" customWidth="1"/>
    <col min="11010" max="11010" width="51.625" style="1119" customWidth="1"/>
    <col min="11011" max="11011" width="8.5" style="1119" customWidth="1"/>
    <col min="11012" max="11012" width="10.125" style="1119" customWidth="1"/>
    <col min="11013" max="11013" width="8.375" style="1119" customWidth="1"/>
    <col min="11014" max="11014" width="7.625" style="1119" customWidth="1"/>
    <col min="11015" max="11015" width="9.5" style="1119" customWidth="1"/>
    <col min="11016" max="11016" width="10.625" style="1119" customWidth="1"/>
    <col min="11017" max="11017" width="10" style="1119" customWidth="1"/>
    <col min="11018" max="11018" width="9" style="1119"/>
    <col min="11019" max="11019" width="0" style="1119" hidden="1" customWidth="1"/>
    <col min="11020" max="11264" width="9" style="1119"/>
    <col min="11265" max="11265" width="3.125" style="1119" customWidth="1"/>
    <col min="11266" max="11266" width="51.625" style="1119" customWidth="1"/>
    <col min="11267" max="11267" width="8.5" style="1119" customWidth="1"/>
    <col min="11268" max="11268" width="10.125" style="1119" customWidth="1"/>
    <col min="11269" max="11269" width="8.375" style="1119" customWidth="1"/>
    <col min="11270" max="11270" width="7.625" style="1119" customWidth="1"/>
    <col min="11271" max="11271" width="9.5" style="1119" customWidth="1"/>
    <col min="11272" max="11272" width="10.625" style="1119" customWidth="1"/>
    <col min="11273" max="11273" width="10" style="1119" customWidth="1"/>
    <col min="11274" max="11274" width="9" style="1119"/>
    <col min="11275" max="11275" width="0" style="1119" hidden="1" customWidth="1"/>
    <col min="11276" max="11520" width="9" style="1119"/>
    <col min="11521" max="11521" width="3.125" style="1119" customWidth="1"/>
    <col min="11522" max="11522" width="51.625" style="1119" customWidth="1"/>
    <col min="11523" max="11523" width="8.5" style="1119" customWidth="1"/>
    <col min="11524" max="11524" width="10.125" style="1119" customWidth="1"/>
    <col min="11525" max="11525" width="8.375" style="1119" customWidth="1"/>
    <col min="11526" max="11526" width="7.625" style="1119" customWidth="1"/>
    <col min="11527" max="11527" width="9.5" style="1119" customWidth="1"/>
    <col min="11528" max="11528" width="10.625" style="1119" customWidth="1"/>
    <col min="11529" max="11529" width="10" style="1119" customWidth="1"/>
    <col min="11530" max="11530" width="9" style="1119"/>
    <col min="11531" max="11531" width="0" style="1119" hidden="1" customWidth="1"/>
    <col min="11532" max="11776" width="9" style="1119"/>
    <col min="11777" max="11777" width="3.125" style="1119" customWidth="1"/>
    <col min="11778" max="11778" width="51.625" style="1119" customWidth="1"/>
    <col min="11779" max="11779" width="8.5" style="1119" customWidth="1"/>
    <col min="11780" max="11780" width="10.125" style="1119" customWidth="1"/>
    <col min="11781" max="11781" width="8.375" style="1119" customWidth="1"/>
    <col min="11782" max="11782" width="7.625" style="1119" customWidth="1"/>
    <col min="11783" max="11783" width="9.5" style="1119" customWidth="1"/>
    <col min="11784" max="11784" width="10.625" style="1119" customWidth="1"/>
    <col min="11785" max="11785" width="10" style="1119" customWidth="1"/>
    <col min="11786" max="11786" width="9" style="1119"/>
    <col min="11787" max="11787" width="0" style="1119" hidden="1" customWidth="1"/>
    <col min="11788" max="12032" width="9" style="1119"/>
    <col min="12033" max="12033" width="3.125" style="1119" customWidth="1"/>
    <col min="12034" max="12034" width="51.625" style="1119" customWidth="1"/>
    <col min="12035" max="12035" width="8.5" style="1119" customWidth="1"/>
    <col min="12036" max="12036" width="10.125" style="1119" customWidth="1"/>
    <col min="12037" max="12037" width="8.375" style="1119" customWidth="1"/>
    <col min="12038" max="12038" width="7.625" style="1119" customWidth="1"/>
    <col min="12039" max="12039" width="9.5" style="1119" customWidth="1"/>
    <col min="12040" max="12040" width="10.625" style="1119" customWidth="1"/>
    <col min="12041" max="12041" width="10" style="1119" customWidth="1"/>
    <col min="12042" max="12042" width="9" style="1119"/>
    <col min="12043" max="12043" width="0" style="1119" hidden="1" customWidth="1"/>
    <col min="12044" max="12288" width="9" style="1119"/>
    <col min="12289" max="12289" width="3.125" style="1119" customWidth="1"/>
    <col min="12290" max="12290" width="51.625" style="1119" customWidth="1"/>
    <col min="12291" max="12291" width="8.5" style="1119" customWidth="1"/>
    <col min="12292" max="12292" width="10.125" style="1119" customWidth="1"/>
    <col min="12293" max="12293" width="8.375" style="1119" customWidth="1"/>
    <col min="12294" max="12294" width="7.625" style="1119" customWidth="1"/>
    <col min="12295" max="12295" width="9.5" style="1119" customWidth="1"/>
    <col min="12296" max="12296" width="10.625" style="1119" customWidth="1"/>
    <col min="12297" max="12297" width="10" style="1119" customWidth="1"/>
    <col min="12298" max="12298" width="9" style="1119"/>
    <col min="12299" max="12299" width="0" style="1119" hidden="1" customWidth="1"/>
    <col min="12300" max="12544" width="9" style="1119"/>
    <col min="12545" max="12545" width="3.125" style="1119" customWidth="1"/>
    <col min="12546" max="12546" width="51.625" style="1119" customWidth="1"/>
    <col min="12547" max="12547" width="8.5" style="1119" customWidth="1"/>
    <col min="12548" max="12548" width="10.125" style="1119" customWidth="1"/>
    <col min="12549" max="12549" width="8.375" style="1119" customWidth="1"/>
    <col min="12550" max="12550" width="7.625" style="1119" customWidth="1"/>
    <col min="12551" max="12551" width="9.5" style="1119" customWidth="1"/>
    <col min="12552" max="12552" width="10.625" style="1119" customWidth="1"/>
    <col min="12553" max="12553" width="10" style="1119" customWidth="1"/>
    <col min="12554" max="12554" width="9" style="1119"/>
    <col min="12555" max="12555" width="0" style="1119" hidden="1" customWidth="1"/>
    <col min="12556" max="12800" width="9" style="1119"/>
    <col min="12801" max="12801" width="3.125" style="1119" customWidth="1"/>
    <col min="12802" max="12802" width="51.625" style="1119" customWidth="1"/>
    <col min="12803" max="12803" width="8.5" style="1119" customWidth="1"/>
    <col min="12804" max="12804" width="10.125" style="1119" customWidth="1"/>
    <col min="12805" max="12805" width="8.375" style="1119" customWidth="1"/>
    <col min="12806" max="12806" width="7.625" style="1119" customWidth="1"/>
    <col min="12807" max="12807" width="9.5" style="1119" customWidth="1"/>
    <col min="12808" max="12808" width="10.625" style="1119" customWidth="1"/>
    <col min="12809" max="12809" width="10" style="1119" customWidth="1"/>
    <col min="12810" max="12810" width="9" style="1119"/>
    <col min="12811" max="12811" width="0" style="1119" hidden="1" customWidth="1"/>
    <col min="12812" max="13056" width="9" style="1119"/>
    <col min="13057" max="13057" width="3.125" style="1119" customWidth="1"/>
    <col min="13058" max="13058" width="51.625" style="1119" customWidth="1"/>
    <col min="13059" max="13059" width="8.5" style="1119" customWidth="1"/>
    <col min="13060" max="13060" width="10.125" style="1119" customWidth="1"/>
    <col min="13061" max="13061" width="8.375" style="1119" customWidth="1"/>
    <col min="13062" max="13062" width="7.625" style="1119" customWidth="1"/>
    <col min="13063" max="13063" width="9.5" style="1119" customWidth="1"/>
    <col min="13064" max="13064" width="10.625" style="1119" customWidth="1"/>
    <col min="13065" max="13065" width="10" style="1119" customWidth="1"/>
    <col min="13066" max="13066" width="9" style="1119"/>
    <col min="13067" max="13067" width="0" style="1119" hidden="1" customWidth="1"/>
    <col min="13068" max="13312" width="9" style="1119"/>
    <col min="13313" max="13313" width="3.125" style="1119" customWidth="1"/>
    <col min="13314" max="13314" width="51.625" style="1119" customWidth="1"/>
    <col min="13315" max="13315" width="8.5" style="1119" customWidth="1"/>
    <col min="13316" max="13316" width="10.125" style="1119" customWidth="1"/>
    <col min="13317" max="13317" width="8.375" style="1119" customWidth="1"/>
    <col min="13318" max="13318" width="7.625" style="1119" customWidth="1"/>
    <col min="13319" max="13319" width="9.5" style="1119" customWidth="1"/>
    <col min="13320" max="13320" width="10.625" style="1119" customWidth="1"/>
    <col min="13321" max="13321" width="10" style="1119" customWidth="1"/>
    <col min="13322" max="13322" width="9" style="1119"/>
    <col min="13323" max="13323" width="0" style="1119" hidden="1" customWidth="1"/>
    <col min="13324" max="13568" width="9" style="1119"/>
    <col min="13569" max="13569" width="3.125" style="1119" customWidth="1"/>
    <col min="13570" max="13570" width="51.625" style="1119" customWidth="1"/>
    <col min="13571" max="13571" width="8.5" style="1119" customWidth="1"/>
    <col min="13572" max="13572" width="10.125" style="1119" customWidth="1"/>
    <col min="13573" max="13573" width="8.375" style="1119" customWidth="1"/>
    <col min="13574" max="13574" width="7.625" style="1119" customWidth="1"/>
    <col min="13575" max="13575" width="9.5" style="1119" customWidth="1"/>
    <col min="13576" max="13576" width="10.625" style="1119" customWidth="1"/>
    <col min="13577" max="13577" width="10" style="1119" customWidth="1"/>
    <col min="13578" max="13578" width="9" style="1119"/>
    <col min="13579" max="13579" width="0" style="1119" hidden="1" customWidth="1"/>
    <col min="13580" max="13824" width="9" style="1119"/>
    <col min="13825" max="13825" width="3.125" style="1119" customWidth="1"/>
    <col min="13826" max="13826" width="51.625" style="1119" customWidth="1"/>
    <col min="13827" max="13827" width="8.5" style="1119" customWidth="1"/>
    <col min="13828" max="13828" width="10.125" style="1119" customWidth="1"/>
    <col min="13829" max="13829" width="8.375" style="1119" customWidth="1"/>
    <col min="13830" max="13830" width="7.625" style="1119" customWidth="1"/>
    <col min="13831" max="13831" width="9.5" style="1119" customWidth="1"/>
    <col min="13832" max="13832" width="10.625" style="1119" customWidth="1"/>
    <col min="13833" max="13833" width="10" style="1119" customWidth="1"/>
    <col min="13834" max="13834" width="9" style="1119"/>
    <col min="13835" max="13835" width="0" style="1119" hidden="1" customWidth="1"/>
    <col min="13836" max="14080" width="9" style="1119"/>
    <col min="14081" max="14081" width="3.125" style="1119" customWidth="1"/>
    <col min="14082" max="14082" width="51.625" style="1119" customWidth="1"/>
    <col min="14083" max="14083" width="8.5" style="1119" customWidth="1"/>
    <col min="14084" max="14084" width="10.125" style="1119" customWidth="1"/>
    <col min="14085" max="14085" width="8.375" style="1119" customWidth="1"/>
    <col min="14086" max="14086" width="7.625" style="1119" customWidth="1"/>
    <col min="14087" max="14087" width="9.5" style="1119" customWidth="1"/>
    <col min="14088" max="14088" width="10.625" style="1119" customWidth="1"/>
    <col min="14089" max="14089" width="10" style="1119" customWidth="1"/>
    <col min="14090" max="14090" width="9" style="1119"/>
    <col min="14091" max="14091" width="0" style="1119" hidden="1" customWidth="1"/>
    <col min="14092" max="14336" width="9" style="1119"/>
    <col min="14337" max="14337" width="3.125" style="1119" customWidth="1"/>
    <col min="14338" max="14338" width="51.625" style="1119" customWidth="1"/>
    <col min="14339" max="14339" width="8.5" style="1119" customWidth="1"/>
    <col min="14340" max="14340" width="10.125" style="1119" customWidth="1"/>
    <col min="14341" max="14341" width="8.375" style="1119" customWidth="1"/>
    <col min="14342" max="14342" width="7.625" style="1119" customWidth="1"/>
    <col min="14343" max="14343" width="9.5" style="1119" customWidth="1"/>
    <col min="14344" max="14344" width="10.625" style="1119" customWidth="1"/>
    <col min="14345" max="14345" width="10" style="1119" customWidth="1"/>
    <col min="14346" max="14346" width="9" style="1119"/>
    <col min="14347" max="14347" width="0" style="1119" hidden="1" customWidth="1"/>
    <col min="14348" max="14592" width="9" style="1119"/>
    <col min="14593" max="14593" width="3.125" style="1119" customWidth="1"/>
    <col min="14594" max="14594" width="51.625" style="1119" customWidth="1"/>
    <col min="14595" max="14595" width="8.5" style="1119" customWidth="1"/>
    <col min="14596" max="14596" width="10.125" style="1119" customWidth="1"/>
    <col min="14597" max="14597" width="8.375" style="1119" customWidth="1"/>
    <col min="14598" max="14598" width="7.625" style="1119" customWidth="1"/>
    <col min="14599" max="14599" width="9.5" style="1119" customWidth="1"/>
    <col min="14600" max="14600" width="10.625" style="1119" customWidth="1"/>
    <col min="14601" max="14601" width="10" style="1119" customWidth="1"/>
    <col min="14602" max="14602" width="9" style="1119"/>
    <col min="14603" max="14603" width="0" style="1119" hidden="1" customWidth="1"/>
    <col min="14604" max="14848" width="9" style="1119"/>
    <col min="14849" max="14849" width="3.125" style="1119" customWidth="1"/>
    <col min="14850" max="14850" width="51.625" style="1119" customWidth="1"/>
    <col min="14851" max="14851" width="8.5" style="1119" customWidth="1"/>
    <col min="14852" max="14852" width="10.125" style="1119" customWidth="1"/>
    <col min="14853" max="14853" width="8.375" style="1119" customWidth="1"/>
    <col min="14854" max="14854" width="7.625" style="1119" customWidth="1"/>
    <col min="14855" max="14855" width="9.5" style="1119" customWidth="1"/>
    <col min="14856" max="14856" width="10.625" style="1119" customWidth="1"/>
    <col min="14857" max="14857" width="10" style="1119" customWidth="1"/>
    <col min="14858" max="14858" width="9" style="1119"/>
    <col min="14859" max="14859" width="0" style="1119" hidden="1" customWidth="1"/>
    <col min="14860" max="15104" width="9" style="1119"/>
    <col min="15105" max="15105" width="3.125" style="1119" customWidth="1"/>
    <col min="15106" max="15106" width="51.625" style="1119" customWidth="1"/>
    <col min="15107" max="15107" width="8.5" style="1119" customWidth="1"/>
    <col min="15108" max="15108" width="10.125" style="1119" customWidth="1"/>
    <col min="15109" max="15109" width="8.375" style="1119" customWidth="1"/>
    <col min="15110" max="15110" width="7.625" style="1119" customWidth="1"/>
    <col min="15111" max="15111" width="9.5" style="1119" customWidth="1"/>
    <col min="15112" max="15112" width="10.625" style="1119" customWidth="1"/>
    <col min="15113" max="15113" width="10" style="1119" customWidth="1"/>
    <col min="15114" max="15114" width="9" style="1119"/>
    <col min="15115" max="15115" width="0" style="1119" hidden="1" customWidth="1"/>
    <col min="15116" max="15360" width="9" style="1119"/>
    <col min="15361" max="15361" width="3.125" style="1119" customWidth="1"/>
    <col min="15362" max="15362" width="51.625" style="1119" customWidth="1"/>
    <col min="15363" max="15363" width="8.5" style="1119" customWidth="1"/>
    <col min="15364" max="15364" width="10.125" style="1119" customWidth="1"/>
    <col min="15365" max="15365" width="8.375" style="1119" customWidth="1"/>
    <col min="15366" max="15366" width="7.625" style="1119" customWidth="1"/>
    <col min="15367" max="15367" width="9.5" style="1119" customWidth="1"/>
    <col min="15368" max="15368" width="10.625" style="1119" customWidth="1"/>
    <col min="15369" max="15369" width="10" style="1119" customWidth="1"/>
    <col min="15370" max="15370" width="9" style="1119"/>
    <col min="15371" max="15371" width="0" style="1119" hidden="1" customWidth="1"/>
    <col min="15372" max="15616" width="9" style="1119"/>
    <col min="15617" max="15617" width="3.125" style="1119" customWidth="1"/>
    <col min="15618" max="15618" width="51.625" style="1119" customWidth="1"/>
    <col min="15619" max="15619" width="8.5" style="1119" customWidth="1"/>
    <col min="15620" max="15620" width="10.125" style="1119" customWidth="1"/>
    <col min="15621" max="15621" width="8.375" style="1119" customWidth="1"/>
    <col min="15622" max="15622" width="7.625" style="1119" customWidth="1"/>
    <col min="15623" max="15623" width="9.5" style="1119" customWidth="1"/>
    <col min="15624" max="15624" width="10.625" style="1119" customWidth="1"/>
    <col min="15625" max="15625" width="10" style="1119" customWidth="1"/>
    <col min="15626" max="15626" width="9" style="1119"/>
    <col min="15627" max="15627" width="0" style="1119" hidden="1" customWidth="1"/>
    <col min="15628" max="15872" width="9" style="1119"/>
    <col min="15873" max="15873" width="3.125" style="1119" customWidth="1"/>
    <col min="15874" max="15874" width="51.625" style="1119" customWidth="1"/>
    <col min="15875" max="15875" width="8.5" style="1119" customWidth="1"/>
    <col min="15876" max="15876" width="10.125" style="1119" customWidth="1"/>
    <col min="15877" max="15877" width="8.375" style="1119" customWidth="1"/>
    <col min="15878" max="15878" width="7.625" style="1119" customWidth="1"/>
    <col min="15879" max="15879" width="9.5" style="1119" customWidth="1"/>
    <col min="15880" max="15880" width="10.625" style="1119" customWidth="1"/>
    <col min="15881" max="15881" width="10" style="1119" customWidth="1"/>
    <col min="15882" max="15882" width="9" style="1119"/>
    <col min="15883" max="15883" width="0" style="1119" hidden="1" customWidth="1"/>
    <col min="15884" max="16128" width="9" style="1119"/>
    <col min="16129" max="16129" width="3.125" style="1119" customWidth="1"/>
    <col min="16130" max="16130" width="51.625" style="1119" customWidth="1"/>
    <col min="16131" max="16131" width="8.5" style="1119" customWidth="1"/>
    <col min="16132" max="16132" width="10.125" style="1119" customWidth="1"/>
    <col min="16133" max="16133" width="8.375" style="1119" customWidth="1"/>
    <col min="16134" max="16134" width="7.625" style="1119" customWidth="1"/>
    <col min="16135" max="16135" width="9.5" style="1119" customWidth="1"/>
    <col min="16136" max="16136" width="10.625" style="1119" customWidth="1"/>
    <col min="16137" max="16137" width="10" style="1119" customWidth="1"/>
    <col min="16138" max="16138" width="9" style="1119"/>
    <col min="16139" max="16139" width="0" style="1119" hidden="1" customWidth="1"/>
    <col min="16140" max="16384" width="9" style="1119"/>
  </cols>
  <sheetData>
    <row r="1" spans="1:13" s="1100" customFormat="1" ht="18.75">
      <c r="A1" s="1669" t="s">
        <v>1138</v>
      </c>
      <c r="B1" s="1669"/>
      <c r="C1" s="1669"/>
      <c r="D1" s="1669"/>
      <c r="E1" s="1669"/>
      <c r="F1" s="1669"/>
      <c r="G1" s="1669"/>
      <c r="H1" s="1669"/>
      <c r="I1" s="1669"/>
      <c r="J1" s="1669"/>
    </row>
    <row r="2" spans="1:13" s="1100" customFormat="1" ht="16.5">
      <c r="A2" s="1670" t="str">
        <f>'1. CT chủ yếu KT,XH,MT'!A2:J2</f>
        <v>(Kèm theo Báo cáo số:           /BC-UBND ngày            tháng         năm 2023 của UBND huyện Mường Chà)</v>
      </c>
      <c r="B2" s="1670"/>
      <c r="C2" s="1670"/>
      <c r="D2" s="1670"/>
      <c r="E2" s="1670"/>
      <c r="F2" s="1670"/>
      <c r="G2" s="1670"/>
      <c r="H2" s="1670"/>
      <c r="I2" s="1670"/>
      <c r="J2" s="1670"/>
    </row>
    <row r="3" spans="1:13" s="1114" customFormat="1">
      <c r="A3" s="1671" t="s">
        <v>1396</v>
      </c>
      <c r="B3" s="1672" t="s">
        <v>2</v>
      </c>
      <c r="C3" s="1673" t="s">
        <v>3</v>
      </c>
      <c r="D3" s="1674" t="s">
        <v>1397</v>
      </c>
      <c r="E3" s="1676" t="s">
        <v>1134</v>
      </c>
      <c r="F3" s="1677"/>
      <c r="G3" s="1677"/>
      <c r="H3" s="1678"/>
      <c r="I3" s="1674" t="s">
        <v>1172</v>
      </c>
      <c r="J3" s="1674" t="s">
        <v>1405</v>
      </c>
      <c r="K3" s="1116"/>
    </row>
    <row r="4" spans="1:13" s="1114" customFormat="1" ht="48" customHeight="1">
      <c r="A4" s="1671"/>
      <c r="B4" s="1672"/>
      <c r="C4" s="1673"/>
      <c r="D4" s="1675"/>
      <c r="E4" s="1117" t="s">
        <v>4</v>
      </c>
      <c r="F4" s="1117" t="s">
        <v>914</v>
      </c>
      <c r="G4" s="1117" t="s">
        <v>1402</v>
      </c>
      <c r="H4" s="1117" t="s">
        <v>1403</v>
      </c>
      <c r="I4" s="1675"/>
      <c r="J4" s="1675"/>
      <c r="K4" s="1115" t="s">
        <v>1174</v>
      </c>
    </row>
    <row r="5" spans="1:13" s="899" customFormat="1">
      <c r="A5" s="895" t="s">
        <v>17</v>
      </c>
      <c r="B5" s="896" t="s">
        <v>921</v>
      </c>
      <c r="C5" s="897"/>
      <c r="D5" s="898"/>
      <c r="E5" s="898"/>
      <c r="F5" s="898"/>
      <c r="G5" s="898"/>
      <c r="H5" s="898"/>
      <c r="I5" s="898"/>
      <c r="J5" s="898"/>
      <c r="K5" s="1135"/>
    </row>
    <row r="6" spans="1:13" s="899" customFormat="1">
      <c r="A6" s="1096">
        <v>1</v>
      </c>
      <c r="B6" s="1097" t="s">
        <v>1175</v>
      </c>
      <c r="C6" s="1134" t="s">
        <v>11</v>
      </c>
      <c r="D6" s="1098">
        <v>100</v>
      </c>
      <c r="E6" s="1098"/>
      <c r="F6" s="1098">
        <v>100</v>
      </c>
      <c r="G6" s="1098"/>
      <c r="H6" s="1098"/>
      <c r="I6" s="1098">
        <v>100</v>
      </c>
      <c r="J6" s="1098"/>
      <c r="K6" s="1136"/>
    </row>
    <row r="7" spans="1:13" s="1100" customFormat="1">
      <c r="A7" s="1096"/>
      <c r="B7" s="1099" t="s">
        <v>1176</v>
      </c>
      <c r="C7" s="1088" t="s">
        <v>11</v>
      </c>
      <c r="D7" s="901">
        <v>36.712385009173602</v>
      </c>
      <c r="E7" s="902"/>
      <c r="F7" s="901">
        <v>32.075451516464234</v>
      </c>
      <c r="G7" s="901">
        <f>F7/D7*100</f>
        <v>87.369566178959218</v>
      </c>
      <c r="H7" s="901"/>
      <c r="I7" s="901">
        <v>30.897876292345554</v>
      </c>
      <c r="J7" s="901">
        <f>I7/F7*100</f>
        <v>96.328733756049431</v>
      </c>
      <c r="K7" s="1136"/>
    </row>
    <row r="8" spans="1:13" s="1100" customFormat="1">
      <c r="A8" s="1096"/>
      <c r="B8" s="1099" t="s">
        <v>1177</v>
      </c>
      <c r="C8" s="1088" t="s">
        <v>11</v>
      </c>
      <c r="D8" s="901">
        <v>33.628000667171328</v>
      </c>
      <c r="E8" s="902"/>
      <c r="F8" s="901">
        <v>30.850193335151697</v>
      </c>
      <c r="G8" s="901">
        <f t="shared" ref="G8:G10" si="0">F8/D8*100</f>
        <v>91.739600104351695</v>
      </c>
      <c r="H8" s="901"/>
      <c r="I8" s="901">
        <v>31.167543751450022</v>
      </c>
      <c r="J8" s="901">
        <f t="shared" ref="J8:J10" si="1">I8/F8*100</f>
        <v>101.02868209884677</v>
      </c>
      <c r="K8" s="1136"/>
    </row>
    <row r="9" spans="1:13" s="1100" customFormat="1">
      <c r="A9" s="1096"/>
      <c r="B9" s="1099" t="s">
        <v>1178</v>
      </c>
      <c r="C9" s="1088" t="s">
        <v>11</v>
      </c>
      <c r="D9" s="901">
        <v>29.65961432365507</v>
      </c>
      <c r="E9" s="902"/>
      <c r="F9" s="901">
        <v>37.074355148384058</v>
      </c>
      <c r="G9" s="901">
        <f t="shared" si="0"/>
        <v>124.99945125319903</v>
      </c>
      <c r="H9" s="901"/>
      <c r="I9" s="901">
        <v>37.934579956204431</v>
      </c>
      <c r="J9" s="901">
        <f t="shared" si="1"/>
        <v>102.32026910347454</v>
      </c>
      <c r="K9" s="1136"/>
    </row>
    <row r="10" spans="1:13" s="899" customFormat="1">
      <c r="A10" s="1096">
        <v>1</v>
      </c>
      <c r="B10" s="1097" t="s">
        <v>949</v>
      </c>
      <c r="C10" s="1088" t="s">
        <v>7</v>
      </c>
      <c r="D10" s="902">
        <v>618.73400000000004</v>
      </c>
      <c r="E10" s="902">
        <v>671.56</v>
      </c>
      <c r="F10" s="1101">
        <v>693.21799999999996</v>
      </c>
      <c r="G10" s="901">
        <f t="shared" si="0"/>
        <v>112.03812947082265</v>
      </c>
      <c r="H10" s="1101"/>
      <c r="I10" s="1101" t="e">
        <f>#REF!</f>
        <v>#REF!</v>
      </c>
      <c r="J10" s="901" t="e">
        <f t="shared" si="1"/>
        <v>#REF!</v>
      </c>
      <c r="K10" s="1136"/>
    </row>
    <row r="11" spans="1:13" s="1100" customFormat="1">
      <c r="A11" s="1096">
        <v>2</v>
      </c>
      <c r="B11" s="1097" t="s">
        <v>950</v>
      </c>
      <c r="C11" s="1088" t="s">
        <v>7</v>
      </c>
      <c r="D11" s="1446">
        <v>726.68776500000001</v>
      </c>
      <c r="E11" s="1447">
        <v>711.048</v>
      </c>
      <c r="F11" s="1446">
        <v>881.33428329799995</v>
      </c>
      <c r="G11" s="1446">
        <v>107.43242202232537</v>
      </c>
      <c r="H11" s="1446">
        <v>212.9875075137403</v>
      </c>
      <c r="I11" s="1446">
        <v>694.60599999999999</v>
      </c>
      <c r="J11" s="1446">
        <v>78.813001282640144</v>
      </c>
      <c r="K11" s="1137">
        <f>F11/E11*100</f>
        <v>123.94863403005141</v>
      </c>
      <c r="M11" s="1109"/>
    </row>
    <row r="12" spans="1:13" s="1100" customFormat="1">
      <c r="A12" s="1096"/>
      <c r="B12" s="1099" t="s">
        <v>8</v>
      </c>
      <c r="C12" s="1088"/>
      <c r="D12" s="1294"/>
      <c r="E12" s="1294"/>
      <c r="F12" s="1294"/>
      <c r="G12" s="1294"/>
      <c r="H12" s="1294"/>
      <c r="I12" s="1294"/>
      <c r="J12" s="1446"/>
      <c r="K12" s="1137"/>
    </row>
    <row r="13" spans="1:13" s="1100" customFormat="1">
      <c r="A13" s="1096" t="s">
        <v>9</v>
      </c>
      <c r="B13" s="1099" t="s">
        <v>951</v>
      </c>
      <c r="C13" s="1088" t="s">
        <v>7</v>
      </c>
      <c r="D13" s="1294">
        <v>654.81571429200005</v>
      </c>
      <c r="E13" s="1294">
        <v>669.14800000000002</v>
      </c>
      <c r="F13" s="1294">
        <v>702.95299999999997</v>
      </c>
      <c r="G13" s="1294">
        <v>107.35127222168866</v>
      </c>
      <c r="H13" s="1294">
        <v>105.05194665455176</v>
      </c>
      <c r="I13" s="1294">
        <v>653.90599999999995</v>
      </c>
      <c r="J13" s="1294">
        <v>93.022719868895919</v>
      </c>
      <c r="K13" s="1138">
        <f>F13/E13*100</f>
        <v>105.05194665455176</v>
      </c>
    </row>
    <row r="14" spans="1:13" s="1100" customFormat="1">
      <c r="A14" s="1096" t="s">
        <v>9</v>
      </c>
      <c r="B14" s="1099" t="s">
        <v>1179</v>
      </c>
      <c r="C14" s="1088" t="s">
        <v>7</v>
      </c>
      <c r="D14" s="1294">
        <v>55730.266304000012</v>
      </c>
      <c r="E14" s="1294">
        <v>41.9</v>
      </c>
      <c r="F14" s="1448">
        <v>45.225000000000001</v>
      </c>
      <c r="G14" s="1294">
        <v>8.1149800636703587E-2</v>
      </c>
      <c r="H14" s="1294">
        <v>107.93556085918856</v>
      </c>
      <c r="I14" s="1449">
        <v>46</v>
      </c>
      <c r="J14" s="1294">
        <v>101.71365395245992</v>
      </c>
      <c r="K14" s="1138">
        <f>F14/E14*100</f>
        <v>107.93556085918856</v>
      </c>
    </row>
    <row r="15" spans="1:13" s="899" customFormat="1">
      <c r="A15" s="1096">
        <v>3</v>
      </c>
      <c r="B15" s="1110" t="s">
        <v>1180</v>
      </c>
      <c r="C15" s="1134" t="s">
        <v>7</v>
      </c>
      <c r="D15" s="1446"/>
      <c r="E15" s="1446"/>
      <c r="F15" s="1446"/>
      <c r="G15" s="1294"/>
      <c r="H15" s="1294"/>
      <c r="I15" s="1446"/>
      <c r="J15" s="1446"/>
      <c r="K15" s="1137"/>
    </row>
    <row r="16" spans="1:13" s="1404" customFormat="1">
      <c r="A16" s="1405">
        <v>4</v>
      </c>
      <c r="B16" s="1406" t="s">
        <v>13</v>
      </c>
      <c r="C16" s="1407" t="s">
        <v>7</v>
      </c>
      <c r="D16" s="1408">
        <v>726.68901796</v>
      </c>
      <c r="E16" s="1408">
        <v>711.048</v>
      </c>
      <c r="F16" s="1408">
        <v>881.33449488200006</v>
      </c>
      <c r="G16" s="1408">
        <v>121.28083307989559</v>
      </c>
      <c r="H16" s="1408">
        <v>123.94866378669234</v>
      </c>
      <c r="I16" s="1408">
        <v>694.60599999999999</v>
      </c>
      <c r="J16" s="1408">
        <v>78.812982361821582</v>
      </c>
      <c r="K16" s="1409">
        <f>F16/E16*100</f>
        <v>123.94866378669234</v>
      </c>
    </row>
    <row r="17" spans="1:12" s="1339" customFormat="1">
      <c r="A17" s="1330"/>
      <c r="B17" s="1336" t="s">
        <v>8</v>
      </c>
      <c r="C17" s="1337"/>
      <c r="D17" s="1408"/>
      <c r="E17" s="1408"/>
      <c r="F17" s="1408"/>
      <c r="G17" s="1315"/>
      <c r="H17" s="1315"/>
      <c r="I17" s="1408"/>
      <c r="J17" s="1408"/>
      <c r="K17" s="1334"/>
    </row>
    <row r="18" spans="1:12" s="1335" customFormat="1">
      <c r="A18" s="1340" t="s">
        <v>9</v>
      </c>
      <c r="B18" s="1341" t="s">
        <v>14</v>
      </c>
      <c r="C18" s="1337" t="s">
        <v>7</v>
      </c>
      <c r="D18" s="1315">
        <v>161.5</v>
      </c>
      <c r="E18" s="1315">
        <v>26.42</v>
      </c>
      <c r="F18" s="1315">
        <v>35.486148070999995</v>
      </c>
      <c r="G18" s="1315">
        <v>21.972847102786375</v>
      </c>
      <c r="H18" s="1315">
        <v>134.31547339515515</v>
      </c>
      <c r="I18" s="1315">
        <v>23.826000000000001</v>
      </c>
      <c r="J18" s="1315">
        <v>67.141691322285538</v>
      </c>
      <c r="K18" s="1342">
        <f>F18/E18*100</f>
        <v>134.31547339515515</v>
      </c>
    </row>
    <row r="19" spans="1:12" s="1404" customFormat="1">
      <c r="A19" s="1400" t="s">
        <v>9</v>
      </c>
      <c r="B19" s="1401" t="s">
        <v>15</v>
      </c>
      <c r="C19" s="1402" t="s">
        <v>7</v>
      </c>
      <c r="D19" s="1315">
        <v>565.18901796</v>
      </c>
      <c r="E19" s="1315">
        <v>552.03800000000001</v>
      </c>
      <c r="F19" s="1315">
        <v>595.41208000500001</v>
      </c>
      <c r="G19" s="1315">
        <v>105.34742556642156</v>
      </c>
      <c r="H19" s="1315">
        <v>107.857082303211</v>
      </c>
      <c r="I19" s="1315">
        <v>584.24699999999996</v>
      </c>
      <c r="J19" s="1315">
        <v>98.124814665348026</v>
      </c>
      <c r="K19" s="1403">
        <f>F19/E19*100</f>
        <v>107.857082303211</v>
      </c>
      <c r="L19" s="1404" t="s">
        <v>1527</v>
      </c>
    </row>
    <row r="20" spans="1:12" s="1335" customFormat="1">
      <c r="A20" s="1330">
        <v>5</v>
      </c>
      <c r="B20" s="1331" t="s">
        <v>16</v>
      </c>
      <c r="C20" s="1332" t="s">
        <v>7</v>
      </c>
      <c r="D20" s="1333">
        <f>D21+D26</f>
        <v>605</v>
      </c>
      <c r="E20" s="1333">
        <f t="shared" ref="E20" si="2">E21+E26</f>
        <v>277.04000000000002</v>
      </c>
      <c r="F20" s="1333">
        <f>F21+F26</f>
        <v>777.04</v>
      </c>
      <c r="G20" s="1333">
        <f t="shared" ref="G20:G21" si="3">+F20/D20*100</f>
        <v>128.43636363636364</v>
      </c>
      <c r="H20" s="1333">
        <f t="shared" ref="H20" si="4">+F20/E20*100</f>
        <v>280.47935316199823</v>
      </c>
      <c r="I20" s="1333">
        <f>I21+I26</f>
        <v>733.096</v>
      </c>
      <c r="J20" s="1333">
        <f t="shared" ref="J20:J28" si="5">+I20/F20*100</f>
        <v>94.344692679913521</v>
      </c>
      <c r="K20" s="1334"/>
    </row>
    <row r="21" spans="1:12" s="1345" customFormat="1">
      <c r="A21" s="1343" t="s">
        <v>1181</v>
      </c>
      <c r="B21" s="1344" t="s">
        <v>16</v>
      </c>
      <c r="C21" s="1337" t="s">
        <v>7</v>
      </c>
      <c r="D21" s="1338">
        <v>451.96199999999999</v>
      </c>
      <c r="E21" s="1338"/>
      <c r="F21" s="1338">
        <v>500</v>
      </c>
      <c r="G21" s="1338">
        <f t="shared" si="3"/>
        <v>110.62876967532669</v>
      </c>
      <c r="H21" s="1338"/>
      <c r="I21" s="1338">
        <v>560.13599999999997</v>
      </c>
      <c r="J21" s="1338">
        <f t="shared" si="5"/>
        <v>112.02719999999999</v>
      </c>
      <c r="K21" s="1334"/>
    </row>
    <row r="22" spans="1:12" s="1345" customFormat="1">
      <c r="A22" s="1343"/>
      <c r="B22" s="1344" t="s">
        <v>8</v>
      </c>
      <c r="C22" s="1337"/>
      <c r="D22" s="1338"/>
      <c r="E22" s="1338"/>
      <c r="F22" s="1338"/>
      <c r="G22" s="1338"/>
      <c r="H22" s="1338"/>
      <c r="I22" s="1338"/>
      <c r="J22" s="1333"/>
      <c r="K22" s="1334"/>
    </row>
    <row r="23" spans="1:12" s="1345" customFormat="1">
      <c r="A23" s="1343" t="s">
        <v>9</v>
      </c>
      <c r="B23" s="1344" t="s">
        <v>952</v>
      </c>
      <c r="C23" s="1337" t="s">
        <v>7</v>
      </c>
      <c r="D23" s="1338"/>
      <c r="E23" s="1338"/>
      <c r="F23" s="1338"/>
      <c r="G23" s="1338"/>
      <c r="H23" s="1338"/>
      <c r="I23" s="1338"/>
      <c r="J23" s="1333"/>
      <c r="K23" s="1334"/>
    </row>
    <row r="24" spans="1:12" s="1345" customFormat="1">
      <c r="A24" s="1343" t="s">
        <v>9</v>
      </c>
      <c r="B24" s="1344" t="s">
        <v>953</v>
      </c>
      <c r="C24" s="1337" t="s">
        <v>7</v>
      </c>
      <c r="D24" s="1338"/>
      <c r="E24" s="1338"/>
      <c r="F24" s="1338"/>
      <c r="G24" s="1338"/>
      <c r="H24" s="1338"/>
      <c r="I24" s="1338"/>
      <c r="J24" s="1333"/>
      <c r="K24" s="1334"/>
    </row>
    <row r="25" spans="1:12" s="1345" customFormat="1">
      <c r="A25" s="1343" t="s">
        <v>9</v>
      </c>
      <c r="B25" s="1344" t="s">
        <v>954</v>
      </c>
      <c r="C25" s="1337" t="s">
        <v>7</v>
      </c>
      <c r="D25" s="1338"/>
      <c r="E25" s="1338"/>
      <c r="F25" s="1338"/>
      <c r="G25" s="1338"/>
      <c r="H25" s="1338"/>
      <c r="I25" s="1338"/>
      <c r="J25" s="1333"/>
      <c r="K25" s="1334"/>
    </row>
    <row r="26" spans="1:12" s="1345" customFormat="1" ht="31.5">
      <c r="A26" s="1343" t="s">
        <v>1182</v>
      </c>
      <c r="B26" s="1344" t="s">
        <v>1183</v>
      </c>
      <c r="C26" s="1337" t="s">
        <v>7</v>
      </c>
      <c r="D26" s="1338">
        <v>153.03800000000001</v>
      </c>
      <c r="E26" s="1338">
        <v>277.04000000000002</v>
      </c>
      <c r="F26" s="1338">
        <v>277.04000000000002</v>
      </c>
      <c r="G26" s="1338">
        <f>+F26/D26*100</f>
        <v>181.02693448685946</v>
      </c>
      <c r="H26" s="1338">
        <f>+F26/E26*100</f>
        <v>100</v>
      </c>
      <c r="I26" s="1338">
        <v>172.96</v>
      </c>
      <c r="J26" s="1338">
        <f t="shared" si="5"/>
        <v>62.431417845798443</v>
      </c>
      <c r="K26" s="1334"/>
    </row>
    <row r="27" spans="1:12" s="1345" customFormat="1">
      <c r="A27" s="1343" t="s">
        <v>9</v>
      </c>
      <c r="B27" s="1344" t="s">
        <v>1184</v>
      </c>
      <c r="C27" s="1337" t="s">
        <v>7</v>
      </c>
      <c r="D27" s="1346"/>
      <c r="E27" s="1338">
        <v>277.04000000000002</v>
      </c>
      <c r="F27" s="1347">
        <v>268.82</v>
      </c>
      <c r="G27" s="1338"/>
      <c r="H27" s="1338">
        <f>+F27/E27*100</f>
        <v>97.032919434016733</v>
      </c>
      <c r="I27" s="1338">
        <v>172.96</v>
      </c>
      <c r="J27" s="1338">
        <f t="shared" si="5"/>
        <v>64.340450859311076</v>
      </c>
      <c r="K27" s="1334"/>
    </row>
    <row r="28" spans="1:12" s="1345" customFormat="1">
      <c r="A28" s="1343" t="s">
        <v>9</v>
      </c>
      <c r="B28" s="1348" t="s">
        <v>1185</v>
      </c>
      <c r="C28" s="1349" t="s">
        <v>7</v>
      </c>
      <c r="D28" s="1350"/>
      <c r="E28" s="1338">
        <v>273.93</v>
      </c>
      <c r="F28" s="1347">
        <v>268.82100000000003</v>
      </c>
      <c r="G28" s="1338"/>
      <c r="H28" s="1338">
        <f>+F28/E28*100</f>
        <v>98.134924980834526</v>
      </c>
      <c r="I28" s="1338">
        <v>172.96</v>
      </c>
      <c r="J28" s="1338">
        <f t="shared" si="5"/>
        <v>64.340211516213387</v>
      </c>
      <c r="K28" s="1351"/>
    </row>
  </sheetData>
  <mergeCells count="9">
    <mergeCell ref="A1:J1"/>
    <mergeCell ref="A2:J2"/>
    <mergeCell ref="A3:A4"/>
    <mergeCell ref="B3:B4"/>
    <mergeCell ref="C3:C4"/>
    <mergeCell ref="D3:D4"/>
    <mergeCell ref="E3:H3"/>
    <mergeCell ref="J3:J4"/>
    <mergeCell ref="I3:I4"/>
  </mergeCells>
  <printOptions horizontalCentered="1"/>
  <pageMargins left="0.31496062992126" right="0.196850393700787" top="0.99" bottom="0.45" header="0.66" footer="0.21"/>
  <pageSetup paperSize="9" orientation="landscape" r:id="rId1"/>
  <headerFooter scaleWithDoc="0" alignWithMargins="0">
    <oddHeader>&amp;RBiểu số 02</oddHeader>
    <oddFooter>&amp;C&amp;P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
  <sheetViews>
    <sheetView workbookViewId="0"/>
  </sheetViews>
  <sheetFormatPr defaultRowHeight="15.75"/>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
  <sheetViews>
    <sheetView workbookViewId="0"/>
  </sheetViews>
  <sheetFormatPr defaultRowHeight="15.75"/>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
  <sheetViews>
    <sheetView workbookViewId="0"/>
  </sheetViews>
  <sheetFormatPr defaultRowHeight="15.75"/>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
  <sheetViews>
    <sheetView workbookViewId="0"/>
  </sheetViews>
  <sheetFormatPr defaultRowHeight="15.75"/>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
  <sheetViews>
    <sheetView workbookViewId="0"/>
  </sheetViews>
  <sheetFormatPr defaultRowHeight="15.75"/>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
  <sheetViews>
    <sheetView workbookViewId="0"/>
  </sheetViews>
  <sheetFormatPr defaultRowHeight="15.75"/>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
  <sheetViews>
    <sheetView workbookViewId="0"/>
  </sheetViews>
  <sheetFormatPr defaultRowHeight="15.75"/>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
  <sheetViews>
    <sheetView workbookViewId="0"/>
  </sheetViews>
  <sheetFormatPr defaultRowHeight="15.75"/>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
  <sheetViews>
    <sheetView workbookViewId="0"/>
  </sheetViews>
  <sheetFormatPr defaultRowHeight="15.75"/>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
  <sheetViews>
    <sheetView workbookViewId="0"/>
  </sheetViews>
  <sheetFormatPr defaultRowHeight="15.7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130"/>
  <sheetViews>
    <sheetView view="pageBreakPreview" zoomScaleNormal="70" zoomScaleSheetLayoutView="100" workbookViewId="0">
      <pane xSplit="3" ySplit="4" topLeftCell="D128" activePane="bottomRight" state="frozen"/>
      <selection activeCell="A2" sqref="A2:J2"/>
      <selection pane="topRight" activeCell="A2" sqref="A2:J2"/>
      <selection pane="bottomLeft" activeCell="A2" sqref="A2:J2"/>
      <selection pane="bottomRight" activeCell="A2" sqref="A2:K2"/>
    </sheetView>
  </sheetViews>
  <sheetFormatPr defaultColWidth="8.875" defaultRowHeight="15.75"/>
  <cols>
    <col min="1" max="1" width="3.125" style="109" customWidth="1"/>
    <col min="2" max="2" width="60.375" style="109" customWidth="1"/>
    <col min="3" max="3" width="7.875" style="918" customWidth="1"/>
    <col min="4" max="4" width="10.125" style="1267" customWidth="1"/>
    <col min="5" max="5" width="10.125" style="109" customWidth="1"/>
    <col min="6" max="6" width="0.625" style="109" hidden="1" customWidth="1"/>
    <col min="7" max="7" width="10.125" style="1267" customWidth="1"/>
    <col min="8" max="8" width="10" style="109" customWidth="1"/>
    <col min="9" max="9" width="10.125" style="109" customWidth="1"/>
    <col min="10" max="10" width="13.375" style="109" customWidth="1"/>
    <col min="11" max="11" width="9.375" style="109" customWidth="1"/>
    <col min="12" max="12" width="8.125" style="909" hidden="1" customWidth="1"/>
    <col min="13" max="13" width="13.125" style="109" hidden="1" customWidth="1"/>
    <col min="14" max="14" width="11.375" style="109" bestFit="1" customWidth="1"/>
    <col min="15" max="15" width="10.625" style="109" bestFit="1" customWidth="1"/>
    <col min="16" max="16" width="11.5" style="109" bestFit="1" customWidth="1"/>
    <col min="17" max="17" width="10.625" style="109" bestFit="1" customWidth="1"/>
    <col min="18" max="257" width="9" style="109"/>
    <col min="258" max="258" width="3.125" style="109" customWidth="1"/>
    <col min="259" max="259" width="58.5" style="109" customWidth="1"/>
    <col min="260" max="260" width="10.125" style="109" customWidth="1"/>
    <col min="261" max="261" width="10.625" style="109" customWidth="1"/>
    <col min="262" max="263" width="9.875" style="109" customWidth="1"/>
    <col min="264" max="264" width="10.125" style="109" customWidth="1"/>
    <col min="265" max="265" width="9.875" style="109" customWidth="1"/>
    <col min="266" max="266" width="10.625" style="109" customWidth="1"/>
    <col min="267" max="267" width="9.625" style="109" customWidth="1"/>
    <col min="268" max="268" width="0" style="109" hidden="1" customWidth="1"/>
    <col min="269" max="513" width="9" style="109"/>
    <col min="514" max="514" width="3.125" style="109" customWidth="1"/>
    <col min="515" max="515" width="58.5" style="109" customWidth="1"/>
    <col min="516" max="516" width="10.125" style="109" customWidth="1"/>
    <col min="517" max="517" width="10.625" style="109" customWidth="1"/>
    <col min="518" max="519" width="9.875" style="109" customWidth="1"/>
    <col min="520" max="520" width="10.125" style="109" customWidth="1"/>
    <col min="521" max="521" width="9.875" style="109" customWidth="1"/>
    <col min="522" max="522" width="10.625" style="109" customWidth="1"/>
    <col min="523" max="523" width="9.625" style="109" customWidth="1"/>
    <col min="524" max="524" width="0" style="109" hidden="1" customWidth="1"/>
    <col min="525" max="769" width="9" style="109"/>
    <col min="770" max="770" width="3.125" style="109" customWidth="1"/>
    <col min="771" max="771" width="58.5" style="109" customWidth="1"/>
    <col min="772" max="772" width="10.125" style="109" customWidth="1"/>
    <col min="773" max="773" width="10.625" style="109" customWidth="1"/>
    <col min="774" max="775" width="9.875" style="109" customWidth="1"/>
    <col min="776" max="776" width="10.125" style="109" customWidth="1"/>
    <col min="777" max="777" width="9.875" style="109" customWidth="1"/>
    <col min="778" max="778" width="10.625" style="109" customWidth="1"/>
    <col min="779" max="779" width="9.625" style="109" customWidth="1"/>
    <col min="780" max="780" width="0" style="109" hidden="1" customWidth="1"/>
    <col min="781" max="1025" width="9" style="109"/>
    <col min="1026" max="1026" width="3.125" style="109" customWidth="1"/>
    <col min="1027" max="1027" width="58.5" style="109" customWidth="1"/>
    <col min="1028" max="1028" width="10.125" style="109" customWidth="1"/>
    <col min="1029" max="1029" width="10.625" style="109" customWidth="1"/>
    <col min="1030" max="1031" width="9.875" style="109" customWidth="1"/>
    <col min="1032" max="1032" width="10.125" style="109" customWidth="1"/>
    <col min="1033" max="1033" width="9.875" style="109" customWidth="1"/>
    <col min="1034" max="1034" width="10.625" style="109" customWidth="1"/>
    <col min="1035" max="1035" width="9.625" style="109" customWidth="1"/>
    <col min="1036" max="1036" width="0" style="109" hidden="1" customWidth="1"/>
    <col min="1037" max="1281" width="9" style="109"/>
    <col min="1282" max="1282" width="3.125" style="109" customWidth="1"/>
    <col min="1283" max="1283" width="58.5" style="109" customWidth="1"/>
    <col min="1284" max="1284" width="10.125" style="109" customWidth="1"/>
    <col min="1285" max="1285" width="10.625" style="109" customWidth="1"/>
    <col min="1286" max="1287" width="9.875" style="109" customWidth="1"/>
    <col min="1288" max="1288" width="10.125" style="109" customWidth="1"/>
    <col min="1289" max="1289" width="9.875" style="109" customWidth="1"/>
    <col min="1290" max="1290" width="10.625" style="109" customWidth="1"/>
    <col min="1291" max="1291" width="9.625" style="109" customWidth="1"/>
    <col min="1292" max="1292" width="0" style="109" hidden="1" customWidth="1"/>
    <col min="1293" max="1537" width="9" style="109"/>
    <col min="1538" max="1538" width="3.125" style="109" customWidth="1"/>
    <col min="1539" max="1539" width="58.5" style="109" customWidth="1"/>
    <col min="1540" max="1540" width="10.125" style="109" customWidth="1"/>
    <col min="1541" max="1541" width="10.625" style="109" customWidth="1"/>
    <col min="1542" max="1543" width="9.875" style="109" customWidth="1"/>
    <col min="1544" max="1544" width="10.125" style="109" customWidth="1"/>
    <col min="1545" max="1545" width="9.875" style="109" customWidth="1"/>
    <col min="1546" max="1546" width="10.625" style="109" customWidth="1"/>
    <col min="1547" max="1547" width="9.625" style="109" customWidth="1"/>
    <col min="1548" max="1548" width="0" style="109" hidden="1" customWidth="1"/>
    <col min="1549" max="1793" width="9" style="109"/>
    <col min="1794" max="1794" width="3.125" style="109" customWidth="1"/>
    <col min="1795" max="1795" width="58.5" style="109" customWidth="1"/>
    <col min="1796" max="1796" width="10.125" style="109" customWidth="1"/>
    <col min="1797" max="1797" width="10.625" style="109" customWidth="1"/>
    <col min="1798" max="1799" width="9.875" style="109" customWidth="1"/>
    <col min="1800" max="1800" width="10.125" style="109" customWidth="1"/>
    <col min="1801" max="1801" width="9.875" style="109" customWidth="1"/>
    <col min="1802" max="1802" width="10.625" style="109" customWidth="1"/>
    <col min="1803" max="1803" width="9.625" style="109" customWidth="1"/>
    <col min="1804" max="1804" width="0" style="109" hidden="1" customWidth="1"/>
    <col min="1805" max="2049" width="9" style="109"/>
    <col min="2050" max="2050" width="3.125" style="109" customWidth="1"/>
    <col min="2051" max="2051" width="58.5" style="109" customWidth="1"/>
    <col min="2052" max="2052" width="10.125" style="109" customWidth="1"/>
    <col min="2053" max="2053" width="10.625" style="109" customWidth="1"/>
    <col min="2054" max="2055" width="9.875" style="109" customWidth="1"/>
    <col min="2056" max="2056" width="10.125" style="109" customWidth="1"/>
    <col min="2057" max="2057" width="9.875" style="109" customWidth="1"/>
    <col min="2058" max="2058" width="10.625" style="109" customWidth="1"/>
    <col min="2059" max="2059" width="9.625" style="109" customWidth="1"/>
    <col min="2060" max="2060" width="0" style="109" hidden="1" customWidth="1"/>
    <col min="2061" max="2305" width="9" style="109"/>
    <col min="2306" max="2306" width="3.125" style="109" customWidth="1"/>
    <col min="2307" max="2307" width="58.5" style="109" customWidth="1"/>
    <col min="2308" max="2308" width="10.125" style="109" customWidth="1"/>
    <col min="2309" max="2309" width="10.625" style="109" customWidth="1"/>
    <col min="2310" max="2311" width="9.875" style="109" customWidth="1"/>
    <col min="2312" max="2312" width="10.125" style="109" customWidth="1"/>
    <col min="2313" max="2313" width="9.875" style="109" customWidth="1"/>
    <col min="2314" max="2314" width="10.625" style="109" customWidth="1"/>
    <col min="2315" max="2315" width="9.625" style="109" customWidth="1"/>
    <col min="2316" max="2316" width="0" style="109" hidden="1" customWidth="1"/>
    <col min="2317" max="2561" width="9" style="109"/>
    <col min="2562" max="2562" width="3.125" style="109" customWidth="1"/>
    <col min="2563" max="2563" width="58.5" style="109" customWidth="1"/>
    <col min="2564" max="2564" width="10.125" style="109" customWidth="1"/>
    <col min="2565" max="2565" width="10.625" style="109" customWidth="1"/>
    <col min="2566" max="2567" width="9.875" style="109" customWidth="1"/>
    <col min="2568" max="2568" width="10.125" style="109" customWidth="1"/>
    <col min="2569" max="2569" width="9.875" style="109" customWidth="1"/>
    <col min="2570" max="2570" width="10.625" style="109" customWidth="1"/>
    <col min="2571" max="2571" width="9.625" style="109" customWidth="1"/>
    <col min="2572" max="2572" width="0" style="109" hidden="1" customWidth="1"/>
    <col min="2573" max="2817" width="9" style="109"/>
    <col min="2818" max="2818" width="3.125" style="109" customWidth="1"/>
    <col min="2819" max="2819" width="58.5" style="109" customWidth="1"/>
    <col min="2820" max="2820" width="10.125" style="109" customWidth="1"/>
    <col min="2821" max="2821" width="10.625" style="109" customWidth="1"/>
    <col min="2822" max="2823" width="9.875" style="109" customWidth="1"/>
    <col min="2824" max="2824" width="10.125" style="109" customWidth="1"/>
    <col min="2825" max="2825" width="9.875" style="109" customWidth="1"/>
    <col min="2826" max="2826" width="10.625" style="109" customWidth="1"/>
    <col min="2827" max="2827" width="9.625" style="109" customWidth="1"/>
    <col min="2828" max="2828" width="0" style="109" hidden="1" customWidth="1"/>
    <col min="2829" max="3073" width="9" style="109"/>
    <col min="3074" max="3074" width="3.125" style="109" customWidth="1"/>
    <col min="3075" max="3075" width="58.5" style="109" customWidth="1"/>
    <col min="3076" max="3076" width="10.125" style="109" customWidth="1"/>
    <col min="3077" max="3077" width="10.625" style="109" customWidth="1"/>
    <col min="3078" max="3079" width="9.875" style="109" customWidth="1"/>
    <col min="3080" max="3080" width="10.125" style="109" customWidth="1"/>
    <col min="3081" max="3081" width="9.875" style="109" customWidth="1"/>
    <col min="3082" max="3082" width="10.625" style="109" customWidth="1"/>
    <col min="3083" max="3083" width="9.625" style="109" customWidth="1"/>
    <col min="3084" max="3084" width="0" style="109" hidden="1" customWidth="1"/>
    <col min="3085" max="3329" width="9" style="109"/>
    <col min="3330" max="3330" width="3.125" style="109" customWidth="1"/>
    <col min="3331" max="3331" width="58.5" style="109" customWidth="1"/>
    <col min="3332" max="3332" width="10.125" style="109" customWidth="1"/>
    <col min="3333" max="3333" width="10.625" style="109" customWidth="1"/>
    <col min="3334" max="3335" width="9.875" style="109" customWidth="1"/>
    <col min="3336" max="3336" width="10.125" style="109" customWidth="1"/>
    <col min="3337" max="3337" width="9.875" style="109" customWidth="1"/>
    <col min="3338" max="3338" width="10.625" style="109" customWidth="1"/>
    <col min="3339" max="3339" width="9.625" style="109" customWidth="1"/>
    <col min="3340" max="3340" width="0" style="109" hidden="1" customWidth="1"/>
    <col min="3341" max="3585" width="9" style="109"/>
    <col min="3586" max="3586" width="3.125" style="109" customWidth="1"/>
    <col min="3587" max="3587" width="58.5" style="109" customWidth="1"/>
    <col min="3588" max="3588" width="10.125" style="109" customWidth="1"/>
    <col min="3589" max="3589" width="10.625" style="109" customWidth="1"/>
    <col min="3590" max="3591" width="9.875" style="109" customWidth="1"/>
    <col min="3592" max="3592" width="10.125" style="109" customWidth="1"/>
    <col min="3593" max="3593" width="9.875" style="109" customWidth="1"/>
    <col min="3594" max="3594" width="10.625" style="109" customWidth="1"/>
    <col min="3595" max="3595" width="9.625" style="109" customWidth="1"/>
    <col min="3596" max="3596" width="0" style="109" hidden="1" customWidth="1"/>
    <col min="3597" max="3841" width="9" style="109"/>
    <col min="3842" max="3842" width="3.125" style="109" customWidth="1"/>
    <col min="3843" max="3843" width="58.5" style="109" customWidth="1"/>
    <col min="3844" max="3844" width="10.125" style="109" customWidth="1"/>
    <col min="3845" max="3845" width="10.625" style="109" customWidth="1"/>
    <col min="3846" max="3847" width="9.875" style="109" customWidth="1"/>
    <col min="3848" max="3848" width="10.125" style="109" customWidth="1"/>
    <col min="3849" max="3849" width="9.875" style="109" customWidth="1"/>
    <col min="3850" max="3850" width="10.625" style="109" customWidth="1"/>
    <col min="3851" max="3851" width="9.625" style="109" customWidth="1"/>
    <col min="3852" max="3852" width="0" style="109" hidden="1" customWidth="1"/>
    <col min="3853" max="4097" width="9" style="109"/>
    <col min="4098" max="4098" width="3.125" style="109" customWidth="1"/>
    <col min="4099" max="4099" width="58.5" style="109" customWidth="1"/>
    <col min="4100" max="4100" width="10.125" style="109" customWidth="1"/>
    <col min="4101" max="4101" width="10.625" style="109" customWidth="1"/>
    <col min="4102" max="4103" width="9.875" style="109" customWidth="1"/>
    <col min="4104" max="4104" width="10.125" style="109" customWidth="1"/>
    <col min="4105" max="4105" width="9.875" style="109" customWidth="1"/>
    <col min="4106" max="4106" width="10.625" style="109" customWidth="1"/>
    <col min="4107" max="4107" width="9.625" style="109" customWidth="1"/>
    <col min="4108" max="4108" width="0" style="109" hidden="1" customWidth="1"/>
    <col min="4109" max="4353" width="9" style="109"/>
    <col min="4354" max="4354" width="3.125" style="109" customWidth="1"/>
    <col min="4355" max="4355" width="58.5" style="109" customWidth="1"/>
    <col min="4356" max="4356" width="10.125" style="109" customWidth="1"/>
    <col min="4357" max="4357" width="10.625" style="109" customWidth="1"/>
    <col min="4358" max="4359" width="9.875" style="109" customWidth="1"/>
    <col min="4360" max="4360" width="10.125" style="109" customWidth="1"/>
    <col min="4361" max="4361" width="9.875" style="109" customWidth="1"/>
    <col min="4362" max="4362" width="10.625" style="109" customWidth="1"/>
    <col min="4363" max="4363" width="9.625" style="109" customWidth="1"/>
    <col min="4364" max="4364" width="0" style="109" hidden="1" customWidth="1"/>
    <col min="4365" max="4609" width="9" style="109"/>
    <col min="4610" max="4610" width="3.125" style="109" customWidth="1"/>
    <col min="4611" max="4611" width="58.5" style="109" customWidth="1"/>
    <col min="4612" max="4612" width="10.125" style="109" customWidth="1"/>
    <col min="4613" max="4613" width="10.625" style="109" customWidth="1"/>
    <col min="4614" max="4615" width="9.875" style="109" customWidth="1"/>
    <col min="4616" max="4616" width="10.125" style="109" customWidth="1"/>
    <col min="4617" max="4617" width="9.875" style="109" customWidth="1"/>
    <col min="4618" max="4618" width="10.625" style="109" customWidth="1"/>
    <col min="4619" max="4619" width="9.625" style="109" customWidth="1"/>
    <col min="4620" max="4620" width="0" style="109" hidden="1" customWidth="1"/>
    <col min="4621" max="4865" width="9" style="109"/>
    <col min="4866" max="4866" width="3.125" style="109" customWidth="1"/>
    <col min="4867" max="4867" width="58.5" style="109" customWidth="1"/>
    <col min="4868" max="4868" width="10.125" style="109" customWidth="1"/>
    <col min="4869" max="4869" width="10.625" style="109" customWidth="1"/>
    <col min="4870" max="4871" width="9.875" style="109" customWidth="1"/>
    <col min="4872" max="4872" width="10.125" style="109" customWidth="1"/>
    <col min="4873" max="4873" width="9.875" style="109" customWidth="1"/>
    <col min="4874" max="4874" width="10.625" style="109" customWidth="1"/>
    <col min="4875" max="4875" width="9.625" style="109" customWidth="1"/>
    <col min="4876" max="4876" width="0" style="109" hidden="1" customWidth="1"/>
    <col min="4877" max="5121" width="9" style="109"/>
    <col min="5122" max="5122" width="3.125" style="109" customWidth="1"/>
    <col min="5123" max="5123" width="58.5" style="109" customWidth="1"/>
    <col min="5124" max="5124" width="10.125" style="109" customWidth="1"/>
    <col min="5125" max="5125" width="10.625" style="109" customWidth="1"/>
    <col min="5126" max="5127" width="9.875" style="109" customWidth="1"/>
    <col min="5128" max="5128" width="10.125" style="109" customWidth="1"/>
    <col min="5129" max="5129" width="9.875" style="109" customWidth="1"/>
    <col min="5130" max="5130" width="10.625" style="109" customWidth="1"/>
    <col min="5131" max="5131" width="9.625" style="109" customWidth="1"/>
    <col min="5132" max="5132" width="0" style="109" hidden="1" customWidth="1"/>
    <col min="5133" max="5377" width="9" style="109"/>
    <col min="5378" max="5378" width="3.125" style="109" customWidth="1"/>
    <col min="5379" max="5379" width="58.5" style="109" customWidth="1"/>
    <col min="5380" max="5380" width="10.125" style="109" customWidth="1"/>
    <col min="5381" max="5381" width="10.625" style="109" customWidth="1"/>
    <col min="5382" max="5383" width="9.875" style="109" customWidth="1"/>
    <col min="5384" max="5384" width="10.125" style="109" customWidth="1"/>
    <col min="5385" max="5385" width="9.875" style="109" customWidth="1"/>
    <col min="5386" max="5386" width="10.625" style="109" customWidth="1"/>
    <col min="5387" max="5387" width="9.625" style="109" customWidth="1"/>
    <col min="5388" max="5388" width="0" style="109" hidden="1" customWidth="1"/>
    <col min="5389" max="5633" width="9" style="109"/>
    <col min="5634" max="5634" width="3.125" style="109" customWidth="1"/>
    <col min="5635" max="5635" width="58.5" style="109" customWidth="1"/>
    <col min="5636" max="5636" width="10.125" style="109" customWidth="1"/>
    <col min="5637" max="5637" width="10.625" style="109" customWidth="1"/>
    <col min="5638" max="5639" width="9.875" style="109" customWidth="1"/>
    <col min="5640" max="5640" width="10.125" style="109" customWidth="1"/>
    <col min="5641" max="5641" width="9.875" style="109" customWidth="1"/>
    <col min="5642" max="5642" width="10.625" style="109" customWidth="1"/>
    <col min="5643" max="5643" width="9.625" style="109" customWidth="1"/>
    <col min="5644" max="5644" width="0" style="109" hidden="1" customWidth="1"/>
    <col min="5645" max="5889" width="9" style="109"/>
    <col min="5890" max="5890" width="3.125" style="109" customWidth="1"/>
    <col min="5891" max="5891" width="58.5" style="109" customWidth="1"/>
    <col min="5892" max="5892" width="10.125" style="109" customWidth="1"/>
    <col min="5893" max="5893" width="10.625" style="109" customWidth="1"/>
    <col min="5894" max="5895" width="9.875" style="109" customWidth="1"/>
    <col min="5896" max="5896" width="10.125" style="109" customWidth="1"/>
    <col min="5897" max="5897" width="9.875" style="109" customWidth="1"/>
    <col min="5898" max="5898" width="10.625" style="109" customWidth="1"/>
    <col min="5899" max="5899" width="9.625" style="109" customWidth="1"/>
    <col min="5900" max="5900" width="0" style="109" hidden="1" customWidth="1"/>
    <col min="5901" max="6145" width="9" style="109"/>
    <col min="6146" max="6146" width="3.125" style="109" customWidth="1"/>
    <col min="6147" max="6147" width="58.5" style="109" customWidth="1"/>
    <col min="6148" max="6148" width="10.125" style="109" customWidth="1"/>
    <col min="6149" max="6149" width="10.625" style="109" customWidth="1"/>
    <col min="6150" max="6151" width="9.875" style="109" customWidth="1"/>
    <col min="6152" max="6152" width="10.125" style="109" customWidth="1"/>
    <col min="6153" max="6153" width="9.875" style="109" customWidth="1"/>
    <col min="6154" max="6154" width="10.625" style="109" customWidth="1"/>
    <col min="6155" max="6155" width="9.625" style="109" customWidth="1"/>
    <col min="6156" max="6156" width="0" style="109" hidden="1" customWidth="1"/>
    <col min="6157" max="6401" width="9" style="109"/>
    <col min="6402" max="6402" width="3.125" style="109" customWidth="1"/>
    <col min="6403" max="6403" width="58.5" style="109" customWidth="1"/>
    <col min="6404" max="6404" width="10.125" style="109" customWidth="1"/>
    <col min="6405" max="6405" width="10.625" style="109" customWidth="1"/>
    <col min="6406" max="6407" width="9.875" style="109" customWidth="1"/>
    <col min="6408" max="6408" width="10.125" style="109" customWidth="1"/>
    <col min="6409" max="6409" width="9.875" style="109" customWidth="1"/>
    <col min="6410" max="6410" width="10.625" style="109" customWidth="1"/>
    <col min="6411" max="6411" width="9.625" style="109" customWidth="1"/>
    <col min="6412" max="6412" width="0" style="109" hidden="1" customWidth="1"/>
    <col min="6413" max="6657" width="9" style="109"/>
    <col min="6658" max="6658" width="3.125" style="109" customWidth="1"/>
    <col min="6659" max="6659" width="58.5" style="109" customWidth="1"/>
    <col min="6660" max="6660" width="10.125" style="109" customWidth="1"/>
    <col min="6661" max="6661" width="10.625" style="109" customWidth="1"/>
    <col min="6662" max="6663" width="9.875" style="109" customWidth="1"/>
    <col min="6664" max="6664" width="10.125" style="109" customWidth="1"/>
    <col min="6665" max="6665" width="9.875" style="109" customWidth="1"/>
    <col min="6666" max="6666" width="10.625" style="109" customWidth="1"/>
    <col min="6667" max="6667" width="9.625" style="109" customWidth="1"/>
    <col min="6668" max="6668" width="0" style="109" hidden="1" customWidth="1"/>
    <col min="6669" max="6913" width="9" style="109"/>
    <col min="6914" max="6914" width="3.125" style="109" customWidth="1"/>
    <col min="6915" max="6915" width="58.5" style="109" customWidth="1"/>
    <col min="6916" max="6916" width="10.125" style="109" customWidth="1"/>
    <col min="6917" max="6917" width="10.625" style="109" customWidth="1"/>
    <col min="6918" max="6919" width="9.875" style="109" customWidth="1"/>
    <col min="6920" max="6920" width="10.125" style="109" customWidth="1"/>
    <col min="6921" max="6921" width="9.875" style="109" customWidth="1"/>
    <col min="6922" max="6922" width="10.625" style="109" customWidth="1"/>
    <col min="6923" max="6923" width="9.625" style="109" customWidth="1"/>
    <col min="6924" max="6924" width="0" style="109" hidden="1" customWidth="1"/>
    <col min="6925" max="7169" width="9" style="109"/>
    <col min="7170" max="7170" width="3.125" style="109" customWidth="1"/>
    <col min="7171" max="7171" width="58.5" style="109" customWidth="1"/>
    <col min="7172" max="7172" width="10.125" style="109" customWidth="1"/>
    <col min="7173" max="7173" width="10.625" style="109" customWidth="1"/>
    <col min="7174" max="7175" width="9.875" style="109" customWidth="1"/>
    <col min="7176" max="7176" width="10.125" style="109" customWidth="1"/>
    <col min="7177" max="7177" width="9.875" style="109" customWidth="1"/>
    <col min="7178" max="7178" width="10.625" style="109" customWidth="1"/>
    <col min="7179" max="7179" width="9.625" style="109" customWidth="1"/>
    <col min="7180" max="7180" width="0" style="109" hidden="1" customWidth="1"/>
    <col min="7181" max="7425" width="9" style="109"/>
    <col min="7426" max="7426" width="3.125" style="109" customWidth="1"/>
    <col min="7427" max="7427" width="58.5" style="109" customWidth="1"/>
    <col min="7428" max="7428" width="10.125" style="109" customWidth="1"/>
    <col min="7429" max="7429" width="10.625" style="109" customWidth="1"/>
    <col min="7430" max="7431" width="9.875" style="109" customWidth="1"/>
    <col min="7432" max="7432" width="10.125" style="109" customWidth="1"/>
    <col min="7433" max="7433" width="9.875" style="109" customWidth="1"/>
    <col min="7434" max="7434" width="10.625" style="109" customWidth="1"/>
    <col min="7435" max="7435" width="9.625" style="109" customWidth="1"/>
    <col min="7436" max="7436" width="0" style="109" hidden="1" customWidth="1"/>
    <col min="7437" max="7681" width="9" style="109"/>
    <col min="7682" max="7682" width="3.125" style="109" customWidth="1"/>
    <col min="7683" max="7683" width="58.5" style="109" customWidth="1"/>
    <col min="7684" max="7684" width="10.125" style="109" customWidth="1"/>
    <col min="7685" max="7685" width="10.625" style="109" customWidth="1"/>
    <col min="7686" max="7687" width="9.875" style="109" customWidth="1"/>
    <col min="7688" max="7688" width="10.125" style="109" customWidth="1"/>
    <col min="7689" max="7689" width="9.875" style="109" customWidth="1"/>
    <col min="7690" max="7690" width="10.625" style="109" customWidth="1"/>
    <col min="7691" max="7691" width="9.625" style="109" customWidth="1"/>
    <col min="7692" max="7692" width="0" style="109" hidden="1" customWidth="1"/>
    <col min="7693" max="7937" width="9" style="109"/>
    <col min="7938" max="7938" width="3.125" style="109" customWidth="1"/>
    <col min="7939" max="7939" width="58.5" style="109" customWidth="1"/>
    <col min="7940" max="7940" width="10.125" style="109" customWidth="1"/>
    <col min="7941" max="7941" width="10.625" style="109" customWidth="1"/>
    <col min="7942" max="7943" width="9.875" style="109" customWidth="1"/>
    <col min="7944" max="7944" width="10.125" style="109" customWidth="1"/>
    <col min="7945" max="7945" width="9.875" style="109" customWidth="1"/>
    <col min="7946" max="7946" width="10.625" style="109" customWidth="1"/>
    <col min="7947" max="7947" width="9.625" style="109" customWidth="1"/>
    <col min="7948" max="7948" width="0" style="109" hidden="1" customWidth="1"/>
    <col min="7949" max="8193" width="9" style="109"/>
    <col min="8194" max="8194" width="3.125" style="109" customWidth="1"/>
    <col min="8195" max="8195" width="58.5" style="109" customWidth="1"/>
    <col min="8196" max="8196" width="10.125" style="109" customWidth="1"/>
    <col min="8197" max="8197" width="10.625" style="109" customWidth="1"/>
    <col min="8198" max="8199" width="9.875" style="109" customWidth="1"/>
    <col min="8200" max="8200" width="10.125" style="109" customWidth="1"/>
    <col min="8201" max="8201" width="9.875" style="109" customWidth="1"/>
    <col min="8202" max="8202" width="10.625" style="109" customWidth="1"/>
    <col min="8203" max="8203" width="9.625" style="109" customWidth="1"/>
    <col min="8204" max="8204" width="0" style="109" hidden="1" customWidth="1"/>
    <col min="8205" max="8449" width="9" style="109"/>
    <col min="8450" max="8450" width="3.125" style="109" customWidth="1"/>
    <col min="8451" max="8451" width="58.5" style="109" customWidth="1"/>
    <col min="8452" max="8452" width="10.125" style="109" customWidth="1"/>
    <col min="8453" max="8453" width="10.625" style="109" customWidth="1"/>
    <col min="8454" max="8455" width="9.875" style="109" customWidth="1"/>
    <col min="8456" max="8456" width="10.125" style="109" customWidth="1"/>
    <col min="8457" max="8457" width="9.875" style="109" customWidth="1"/>
    <col min="8458" max="8458" width="10.625" style="109" customWidth="1"/>
    <col min="8459" max="8459" width="9.625" style="109" customWidth="1"/>
    <col min="8460" max="8460" width="0" style="109" hidden="1" customWidth="1"/>
    <col min="8461" max="8705" width="9" style="109"/>
    <col min="8706" max="8706" width="3.125" style="109" customWidth="1"/>
    <col min="8707" max="8707" width="58.5" style="109" customWidth="1"/>
    <col min="8708" max="8708" width="10.125" style="109" customWidth="1"/>
    <col min="8709" max="8709" width="10.625" style="109" customWidth="1"/>
    <col min="8710" max="8711" width="9.875" style="109" customWidth="1"/>
    <col min="8712" max="8712" width="10.125" style="109" customWidth="1"/>
    <col min="8713" max="8713" width="9.875" style="109" customWidth="1"/>
    <col min="8714" max="8714" width="10.625" style="109" customWidth="1"/>
    <col min="8715" max="8715" width="9.625" style="109" customWidth="1"/>
    <col min="8716" max="8716" width="0" style="109" hidden="1" customWidth="1"/>
    <col min="8717" max="8961" width="9" style="109"/>
    <col min="8962" max="8962" width="3.125" style="109" customWidth="1"/>
    <col min="8963" max="8963" width="58.5" style="109" customWidth="1"/>
    <col min="8964" max="8964" width="10.125" style="109" customWidth="1"/>
    <col min="8965" max="8965" width="10.625" style="109" customWidth="1"/>
    <col min="8966" max="8967" width="9.875" style="109" customWidth="1"/>
    <col min="8968" max="8968" width="10.125" style="109" customWidth="1"/>
    <col min="8969" max="8969" width="9.875" style="109" customWidth="1"/>
    <col min="8970" max="8970" width="10.625" style="109" customWidth="1"/>
    <col min="8971" max="8971" width="9.625" style="109" customWidth="1"/>
    <col min="8972" max="8972" width="0" style="109" hidden="1" customWidth="1"/>
    <col min="8973" max="9217" width="9" style="109"/>
    <col min="9218" max="9218" width="3.125" style="109" customWidth="1"/>
    <col min="9219" max="9219" width="58.5" style="109" customWidth="1"/>
    <col min="9220" max="9220" width="10.125" style="109" customWidth="1"/>
    <col min="9221" max="9221" width="10.625" style="109" customWidth="1"/>
    <col min="9222" max="9223" width="9.875" style="109" customWidth="1"/>
    <col min="9224" max="9224" width="10.125" style="109" customWidth="1"/>
    <col min="9225" max="9225" width="9.875" style="109" customWidth="1"/>
    <col min="9226" max="9226" width="10.625" style="109" customWidth="1"/>
    <col min="9227" max="9227" width="9.625" style="109" customWidth="1"/>
    <col min="9228" max="9228" width="0" style="109" hidden="1" customWidth="1"/>
    <col min="9229" max="9473" width="9" style="109"/>
    <col min="9474" max="9474" width="3.125" style="109" customWidth="1"/>
    <col min="9475" max="9475" width="58.5" style="109" customWidth="1"/>
    <col min="9476" max="9476" width="10.125" style="109" customWidth="1"/>
    <col min="9477" max="9477" width="10.625" style="109" customWidth="1"/>
    <col min="9478" max="9479" width="9.875" style="109" customWidth="1"/>
    <col min="9480" max="9480" width="10.125" style="109" customWidth="1"/>
    <col min="9481" max="9481" width="9.875" style="109" customWidth="1"/>
    <col min="9482" max="9482" width="10.625" style="109" customWidth="1"/>
    <col min="9483" max="9483" width="9.625" style="109" customWidth="1"/>
    <col min="9484" max="9484" width="0" style="109" hidden="1" customWidth="1"/>
    <col min="9485" max="9729" width="9" style="109"/>
    <col min="9730" max="9730" width="3.125" style="109" customWidth="1"/>
    <col min="9731" max="9731" width="58.5" style="109" customWidth="1"/>
    <col min="9732" max="9732" width="10.125" style="109" customWidth="1"/>
    <col min="9733" max="9733" width="10.625" style="109" customWidth="1"/>
    <col min="9734" max="9735" width="9.875" style="109" customWidth="1"/>
    <col min="9736" max="9736" width="10.125" style="109" customWidth="1"/>
    <col min="9737" max="9737" width="9.875" style="109" customWidth="1"/>
    <col min="9738" max="9738" width="10.625" style="109" customWidth="1"/>
    <col min="9739" max="9739" width="9.625" style="109" customWidth="1"/>
    <col min="9740" max="9740" width="0" style="109" hidden="1" customWidth="1"/>
    <col min="9741" max="9985" width="9" style="109"/>
    <col min="9986" max="9986" width="3.125" style="109" customWidth="1"/>
    <col min="9987" max="9987" width="58.5" style="109" customWidth="1"/>
    <col min="9988" max="9988" width="10.125" style="109" customWidth="1"/>
    <col min="9989" max="9989" width="10.625" style="109" customWidth="1"/>
    <col min="9990" max="9991" width="9.875" style="109" customWidth="1"/>
    <col min="9992" max="9992" width="10.125" style="109" customWidth="1"/>
    <col min="9993" max="9993" width="9.875" style="109" customWidth="1"/>
    <col min="9994" max="9994" width="10.625" style="109" customWidth="1"/>
    <col min="9995" max="9995" width="9.625" style="109" customWidth="1"/>
    <col min="9996" max="9996" width="0" style="109" hidden="1" customWidth="1"/>
    <col min="9997" max="10241" width="9" style="109"/>
    <col min="10242" max="10242" width="3.125" style="109" customWidth="1"/>
    <col min="10243" max="10243" width="58.5" style="109" customWidth="1"/>
    <col min="10244" max="10244" width="10.125" style="109" customWidth="1"/>
    <col min="10245" max="10245" width="10.625" style="109" customWidth="1"/>
    <col min="10246" max="10247" width="9.875" style="109" customWidth="1"/>
    <col min="10248" max="10248" width="10.125" style="109" customWidth="1"/>
    <col min="10249" max="10249" width="9.875" style="109" customWidth="1"/>
    <col min="10250" max="10250" width="10.625" style="109" customWidth="1"/>
    <col min="10251" max="10251" width="9.625" style="109" customWidth="1"/>
    <col min="10252" max="10252" width="0" style="109" hidden="1" customWidth="1"/>
    <col min="10253" max="10497" width="9" style="109"/>
    <col min="10498" max="10498" width="3.125" style="109" customWidth="1"/>
    <col min="10499" max="10499" width="58.5" style="109" customWidth="1"/>
    <col min="10500" max="10500" width="10.125" style="109" customWidth="1"/>
    <col min="10501" max="10501" width="10.625" style="109" customWidth="1"/>
    <col min="10502" max="10503" width="9.875" style="109" customWidth="1"/>
    <col min="10504" max="10504" width="10.125" style="109" customWidth="1"/>
    <col min="10505" max="10505" width="9.875" style="109" customWidth="1"/>
    <col min="10506" max="10506" width="10.625" style="109" customWidth="1"/>
    <col min="10507" max="10507" width="9.625" style="109" customWidth="1"/>
    <col min="10508" max="10508" width="0" style="109" hidden="1" customWidth="1"/>
    <col min="10509" max="10753" width="9" style="109"/>
    <col min="10754" max="10754" width="3.125" style="109" customWidth="1"/>
    <col min="10755" max="10755" width="58.5" style="109" customWidth="1"/>
    <col min="10756" max="10756" width="10.125" style="109" customWidth="1"/>
    <col min="10757" max="10757" width="10.625" style="109" customWidth="1"/>
    <col min="10758" max="10759" width="9.875" style="109" customWidth="1"/>
    <col min="10760" max="10760" width="10.125" style="109" customWidth="1"/>
    <col min="10761" max="10761" width="9.875" style="109" customWidth="1"/>
    <col min="10762" max="10762" width="10.625" style="109" customWidth="1"/>
    <col min="10763" max="10763" width="9.625" style="109" customWidth="1"/>
    <col min="10764" max="10764" width="0" style="109" hidden="1" customWidth="1"/>
    <col min="10765" max="11009" width="9" style="109"/>
    <col min="11010" max="11010" width="3.125" style="109" customWidth="1"/>
    <col min="11011" max="11011" width="58.5" style="109" customWidth="1"/>
    <col min="11012" max="11012" width="10.125" style="109" customWidth="1"/>
    <col min="11013" max="11013" width="10.625" style="109" customWidth="1"/>
    <col min="11014" max="11015" width="9.875" style="109" customWidth="1"/>
    <col min="11016" max="11016" width="10.125" style="109" customWidth="1"/>
    <col min="11017" max="11017" width="9.875" style="109" customWidth="1"/>
    <col min="11018" max="11018" width="10.625" style="109" customWidth="1"/>
    <col min="11019" max="11019" width="9.625" style="109" customWidth="1"/>
    <col min="11020" max="11020" width="0" style="109" hidden="1" customWidth="1"/>
    <col min="11021" max="11265" width="9" style="109"/>
    <col min="11266" max="11266" width="3.125" style="109" customWidth="1"/>
    <col min="11267" max="11267" width="58.5" style="109" customWidth="1"/>
    <col min="11268" max="11268" width="10.125" style="109" customWidth="1"/>
    <col min="11269" max="11269" width="10.625" style="109" customWidth="1"/>
    <col min="11270" max="11271" width="9.875" style="109" customWidth="1"/>
    <col min="11272" max="11272" width="10.125" style="109" customWidth="1"/>
    <col min="11273" max="11273" width="9.875" style="109" customWidth="1"/>
    <col min="11274" max="11274" width="10.625" style="109" customWidth="1"/>
    <col min="11275" max="11275" width="9.625" style="109" customWidth="1"/>
    <col min="11276" max="11276" width="0" style="109" hidden="1" customWidth="1"/>
    <col min="11277" max="11521" width="9" style="109"/>
    <col min="11522" max="11522" width="3.125" style="109" customWidth="1"/>
    <col min="11523" max="11523" width="58.5" style="109" customWidth="1"/>
    <col min="11524" max="11524" width="10.125" style="109" customWidth="1"/>
    <col min="11525" max="11525" width="10.625" style="109" customWidth="1"/>
    <col min="11526" max="11527" width="9.875" style="109" customWidth="1"/>
    <col min="11528" max="11528" width="10.125" style="109" customWidth="1"/>
    <col min="11529" max="11529" width="9.875" style="109" customWidth="1"/>
    <col min="11530" max="11530" width="10.625" style="109" customWidth="1"/>
    <col min="11531" max="11531" width="9.625" style="109" customWidth="1"/>
    <col min="11532" max="11532" width="0" style="109" hidden="1" customWidth="1"/>
    <col min="11533" max="11777" width="9" style="109"/>
    <col min="11778" max="11778" width="3.125" style="109" customWidth="1"/>
    <col min="11779" max="11779" width="58.5" style="109" customWidth="1"/>
    <col min="11780" max="11780" width="10.125" style="109" customWidth="1"/>
    <col min="11781" max="11781" width="10.625" style="109" customWidth="1"/>
    <col min="11782" max="11783" width="9.875" style="109" customWidth="1"/>
    <col min="11784" max="11784" width="10.125" style="109" customWidth="1"/>
    <col min="11785" max="11785" width="9.875" style="109" customWidth="1"/>
    <col min="11786" max="11786" width="10.625" style="109" customWidth="1"/>
    <col min="11787" max="11787" width="9.625" style="109" customWidth="1"/>
    <col min="11788" max="11788" width="0" style="109" hidden="1" customWidth="1"/>
    <col min="11789" max="12033" width="9" style="109"/>
    <col min="12034" max="12034" width="3.125" style="109" customWidth="1"/>
    <col min="12035" max="12035" width="58.5" style="109" customWidth="1"/>
    <col min="12036" max="12036" width="10.125" style="109" customWidth="1"/>
    <col min="12037" max="12037" width="10.625" style="109" customWidth="1"/>
    <col min="12038" max="12039" width="9.875" style="109" customWidth="1"/>
    <col min="12040" max="12040" width="10.125" style="109" customWidth="1"/>
    <col min="12041" max="12041" width="9.875" style="109" customWidth="1"/>
    <col min="12042" max="12042" width="10.625" style="109" customWidth="1"/>
    <col min="12043" max="12043" width="9.625" style="109" customWidth="1"/>
    <col min="12044" max="12044" width="0" style="109" hidden="1" customWidth="1"/>
    <col min="12045" max="12289" width="9" style="109"/>
    <col min="12290" max="12290" width="3.125" style="109" customWidth="1"/>
    <col min="12291" max="12291" width="58.5" style="109" customWidth="1"/>
    <col min="12292" max="12292" width="10.125" style="109" customWidth="1"/>
    <col min="12293" max="12293" width="10.625" style="109" customWidth="1"/>
    <col min="12294" max="12295" width="9.875" style="109" customWidth="1"/>
    <col min="12296" max="12296" width="10.125" style="109" customWidth="1"/>
    <col min="12297" max="12297" width="9.875" style="109" customWidth="1"/>
    <col min="12298" max="12298" width="10.625" style="109" customWidth="1"/>
    <col min="12299" max="12299" width="9.625" style="109" customWidth="1"/>
    <col min="12300" max="12300" width="0" style="109" hidden="1" customWidth="1"/>
    <col min="12301" max="12545" width="9" style="109"/>
    <col min="12546" max="12546" width="3.125" style="109" customWidth="1"/>
    <col min="12547" max="12547" width="58.5" style="109" customWidth="1"/>
    <col min="12548" max="12548" width="10.125" style="109" customWidth="1"/>
    <col min="12549" max="12549" width="10.625" style="109" customWidth="1"/>
    <col min="12550" max="12551" width="9.875" style="109" customWidth="1"/>
    <col min="12552" max="12552" width="10.125" style="109" customWidth="1"/>
    <col min="12553" max="12553" width="9.875" style="109" customWidth="1"/>
    <col min="12554" max="12554" width="10.625" style="109" customWidth="1"/>
    <col min="12555" max="12555" width="9.625" style="109" customWidth="1"/>
    <col min="12556" max="12556" width="0" style="109" hidden="1" customWidth="1"/>
    <col min="12557" max="12801" width="9" style="109"/>
    <col min="12802" max="12802" width="3.125" style="109" customWidth="1"/>
    <col min="12803" max="12803" width="58.5" style="109" customWidth="1"/>
    <col min="12804" max="12804" width="10.125" style="109" customWidth="1"/>
    <col min="12805" max="12805" width="10.625" style="109" customWidth="1"/>
    <col min="12806" max="12807" width="9.875" style="109" customWidth="1"/>
    <col min="12808" max="12808" width="10.125" style="109" customWidth="1"/>
    <col min="12809" max="12809" width="9.875" style="109" customWidth="1"/>
    <col min="12810" max="12810" width="10.625" style="109" customWidth="1"/>
    <col min="12811" max="12811" width="9.625" style="109" customWidth="1"/>
    <col min="12812" max="12812" width="0" style="109" hidden="1" customWidth="1"/>
    <col min="12813" max="13057" width="9" style="109"/>
    <col min="13058" max="13058" width="3.125" style="109" customWidth="1"/>
    <col min="13059" max="13059" width="58.5" style="109" customWidth="1"/>
    <col min="13060" max="13060" width="10.125" style="109" customWidth="1"/>
    <col min="13061" max="13061" width="10.625" style="109" customWidth="1"/>
    <col min="13062" max="13063" width="9.875" style="109" customWidth="1"/>
    <col min="13064" max="13064" width="10.125" style="109" customWidth="1"/>
    <col min="13065" max="13065" width="9.875" style="109" customWidth="1"/>
    <col min="13066" max="13066" width="10.625" style="109" customWidth="1"/>
    <col min="13067" max="13067" width="9.625" style="109" customWidth="1"/>
    <col min="13068" max="13068" width="0" style="109" hidden="1" customWidth="1"/>
    <col min="13069" max="13313" width="9" style="109"/>
    <col min="13314" max="13314" width="3.125" style="109" customWidth="1"/>
    <col min="13315" max="13315" width="58.5" style="109" customWidth="1"/>
    <col min="13316" max="13316" width="10.125" style="109" customWidth="1"/>
    <col min="13317" max="13317" width="10.625" style="109" customWidth="1"/>
    <col min="13318" max="13319" width="9.875" style="109" customWidth="1"/>
    <col min="13320" max="13320" width="10.125" style="109" customWidth="1"/>
    <col min="13321" max="13321" width="9.875" style="109" customWidth="1"/>
    <col min="13322" max="13322" width="10.625" style="109" customWidth="1"/>
    <col min="13323" max="13323" width="9.625" style="109" customWidth="1"/>
    <col min="13324" max="13324" width="0" style="109" hidden="1" customWidth="1"/>
    <col min="13325" max="13569" width="9" style="109"/>
    <col min="13570" max="13570" width="3.125" style="109" customWidth="1"/>
    <col min="13571" max="13571" width="58.5" style="109" customWidth="1"/>
    <col min="13572" max="13572" width="10.125" style="109" customWidth="1"/>
    <col min="13573" max="13573" width="10.625" style="109" customWidth="1"/>
    <col min="13574" max="13575" width="9.875" style="109" customWidth="1"/>
    <col min="13576" max="13576" width="10.125" style="109" customWidth="1"/>
    <col min="13577" max="13577" width="9.875" style="109" customWidth="1"/>
    <col min="13578" max="13578" width="10.625" style="109" customWidth="1"/>
    <col min="13579" max="13579" width="9.625" style="109" customWidth="1"/>
    <col min="13580" max="13580" width="0" style="109" hidden="1" customWidth="1"/>
    <col min="13581" max="13825" width="9" style="109"/>
    <col min="13826" max="13826" width="3.125" style="109" customWidth="1"/>
    <col min="13827" max="13827" width="58.5" style="109" customWidth="1"/>
    <col min="13828" max="13828" width="10.125" style="109" customWidth="1"/>
    <col min="13829" max="13829" width="10.625" style="109" customWidth="1"/>
    <col min="13830" max="13831" width="9.875" style="109" customWidth="1"/>
    <col min="13832" max="13832" width="10.125" style="109" customWidth="1"/>
    <col min="13833" max="13833" width="9.875" style="109" customWidth="1"/>
    <col min="13834" max="13834" width="10.625" style="109" customWidth="1"/>
    <col min="13835" max="13835" width="9.625" style="109" customWidth="1"/>
    <col min="13836" max="13836" width="0" style="109" hidden="1" customWidth="1"/>
    <col min="13837" max="14081" width="9" style="109"/>
    <col min="14082" max="14082" width="3.125" style="109" customWidth="1"/>
    <col min="14083" max="14083" width="58.5" style="109" customWidth="1"/>
    <col min="14084" max="14084" width="10.125" style="109" customWidth="1"/>
    <col min="14085" max="14085" width="10.625" style="109" customWidth="1"/>
    <col min="14086" max="14087" width="9.875" style="109" customWidth="1"/>
    <col min="14088" max="14088" width="10.125" style="109" customWidth="1"/>
    <col min="14089" max="14089" width="9.875" style="109" customWidth="1"/>
    <col min="14090" max="14090" width="10.625" style="109" customWidth="1"/>
    <col min="14091" max="14091" width="9.625" style="109" customWidth="1"/>
    <col min="14092" max="14092" width="0" style="109" hidden="1" customWidth="1"/>
    <col min="14093" max="14337" width="9" style="109"/>
    <col min="14338" max="14338" width="3.125" style="109" customWidth="1"/>
    <col min="14339" max="14339" width="58.5" style="109" customWidth="1"/>
    <col min="14340" max="14340" width="10.125" style="109" customWidth="1"/>
    <col min="14341" max="14341" width="10.625" style="109" customWidth="1"/>
    <col min="14342" max="14343" width="9.875" style="109" customWidth="1"/>
    <col min="14344" max="14344" width="10.125" style="109" customWidth="1"/>
    <col min="14345" max="14345" width="9.875" style="109" customWidth="1"/>
    <col min="14346" max="14346" width="10.625" style="109" customWidth="1"/>
    <col min="14347" max="14347" width="9.625" style="109" customWidth="1"/>
    <col min="14348" max="14348" width="0" style="109" hidden="1" customWidth="1"/>
    <col min="14349" max="14593" width="9" style="109"/>
    <col min="14594" max="14594" width="3.125" style="109" customWidth="1"/>
    <col min="14595" max="14595" width="58.5" style="109" customWidth="1"/>
    <col min="14596" max="14596" width="10.125" style="109" customWidth="1"/>
    <col min="14597" max="14597" width="10.625" style="109" customWidth="1"/>
    <col min="14598" max="14599" width="9.875" style="109" customWidth="1"/>
    <col min="14600" max="14600" width="10.125" style="109" customWidth="1"/>
    <col min="14601" max="14601" width="9.875" style="109" customWidth="1"/>
    <col min="14602" max="14602" width="10.625" style="109" customWidth="1"/>
    <col min="14603" max="14603" width="9.625" style="109" customWidth="1"/>
    <col min="14604" max="14604" width="0" style="109" hidden="1" customWidth="1"/>
    <col min="14605" max="14849" width="9" style="109"/>
    <col min="14850" max="14850" width="3.125" style="109" customWidth="1"/>
    <col min="14851" max="14851" width="58.5" style="109" customWidth="1"/>
    <col min="14852" max="14852" width="10.125" style="109" customWidth="1"/>
    <col min="14853" max="14853" width="10.625" style="109" customWidth="1"/>
    <col min="14854" max="14855" width="9.875" style="109" customWidth="1"/>
    <col min="14856" max="14856" width="10.125" style="109" customWidth="1"/>
    <col min="14857" max="14857" width="9.875" style="109" customWidth="1"/>
    <col min="14858" max="14858" width="10.625" style="109" customWidth="1"/>
    <col min="14859" max="14859" width="9.625" style="109" customWidth="1"/>
    <col min="14860" max="14860" width="0" style="109" hidden="1" customWidth="1"/>
    <col min="14861" max="15105" width="9" style="109"/>
    <col min="15106" max="15106" width="3.125" style="109" customWidth="1"/>
    <col min="15107" max="15107" width="58.5" style="109" customWidth="1"/>
    <col min="15108" max="15108" width="10.125" style="109" customWidth="1"/>
    <col min="15109" max="15109" width="10.625" style="109" customWidth="1"/>
    <col min="15110" max="15111" width="9.875" style="109" customWidth="1"/>
    <col min="15112" max="15112" width="10.125" style="109" customWidth="1"/>
    <col min="15113" max="15113" width="9.875" style="109" customWidth="1"/>
    <col min="15114" max="15114" width="10.625" style="109" customWidth="1"/>
    <col min="15115" max="15115" width="9.625" style="109" customWidth="1"/>
    <col min="15116" max="15116" width="0" style="109" hidden="1" customWidth="1"/>
    <col min="15117" max="15361" width="9" style="109"/>
    <col min="15362" max="15362" width="3.125" style="109" customWidth="1"/>
    <col min="15363" max="15363" width="58.5" style="109" customWidth="1"/>
    <col min="15364" max="15364" width="10.125" style="109" customWidth="1"/>
    <col min="15365" max="15365" width="10.625" style="109" customWidth="1"/>
    <col min="15366" max="15367" width="9.875" style="109" customWidth="1"/>
    <col min="15368" max="15368" width="10.125" style="109" customWidth="1"/>
    <col min="15369" max="15369" width="9.875" style="109" customWidth="1"/>
    <col min="15370" max="15370" width="10.625" style="109" customWidth="1"/>
    <col min="15371" max="15371" width="9.625" style="109" customWidth="1"/>
    <col min="15372" max="15372" width="0" style="109" hidden="1" customWidth="1"/>
    <col min="15373" max="15617" width="9" style="109"/>
    <col min="15618" max="15618" width="3.125" style="109" customWidth="1"/>
    <col min="15619" max="15619" width="58.5" style="109" customWidth="1"/>
    <col min="15620" max="15620" width="10.125" style="109" customWidth="1"/>
    <col min="15621" max="15621" width="10.625" style="109" customWidth="1"/>
    <col min="15622" max="15623" width="9.875" style="109" customWidth="1"/>
    <col min="15624" max="15624" width="10.125" style="109" customWidth="1"/>
    <col min="15625" max="15625" width="9.875" style="109" customWidth="1"/>
    <col min="15626" max="15626" width="10.625" style="109" customWidth="1"/>
    <col min="15627" max="15627" width="9.625" style="109" customWidth="1"/>
    <col min="15628" max="15628" width="0" style="109" hidden="1" customWidth="1"/>
    <col min="15629" max="15873" width="9" style="109"/>
    <col min="15874" max="15874" width="3.125" style="109" customWidth="1"/>
    <col min="15875" max="15875" width="58.5" style="109" customWidth="1"/>
    <col min="15876" max="15876" width="10.125" style="109" customWidth="1"/>
    <col min="15877" max="15877" width="10.625" style="109" customWidth="1"/>
    <col min="15878" max="15879" width="9.875" style="109" customWidth="1"/>
    <col min="15880" max="15880" width="10.125" style="109" customWidth="1"/>
    <col min="15881" max="15881" width="9.875" style="109" customWidth="1"/>
    <col min="15882" max="15882" width="10.625" style="109" customWidth="1"/>
    <col min="15883" max="15883" width="9.625" style="109" customWidth="1"/>
    <col min="15884" max="15884" width="0" style="109" hidden="1" customWidth="1"/>
    <col min="15885" max="16129" width="9" style="109"/>
    <col min="16130" max="16130" width="3.125" style="109" customWidth="1"/>
    <col min="16131" max="16131" width="58.5" style="109" customWidth="1"/>
    <col min="16132" max="16132" width="10.125" style="109" customWidth="1"/>
    <col min="16133" max="16133" width="10.625" style="109" customWidth="1"/>
    <col min="16134" max="16135" width="9.875" style="109" customWidth="1"/>
    <col min="16136" max="16136" width="10.125" style="109" customWidth="1"/>
    <col min="16137" max="16137" width="9.875" style="109" customWidth="1"/>
    <col min="16138" max="16138" width="10.625" style="109" customWidth="1"/>
    <col min="16139" max="16139" width="9.625" style="109" customWidth="1"/>
    <col min="16140" max="16140" width="0" style="109" hidden="1" customWidth="1"/>
    <col min="16141" max="16384" width="9" style="109"/>
  </cols>
  <sheetData>
    <row r="1" spans="1:17" ht="20.25" customHeight="1">
      <c r="A1" s="1684" t="s">
        <v>1139</v>
      </c>
      <c r="B1" s="1684"/>
      <c r="C1" s="1684"/>
      <c r="D1" s="1684"/>
      <c r="E1" s="1684"/>
      <c r="F1" s="1684"/>
      <c r="G1" s="1684"/>
      <c r="H1" s="1684"/>
      <c r="I1" s="1684"/>
      <c r="J1" s="1684"/>
      <c r="K1" s="1684"/>
    </row>
    <row r="2" spans="1:17" ht="16.5">
      <c r="A2" s="1685" t="str">
        <f>'1. CT chủ yếu KT,XH,MT'!A2:J2</f>
        <v>(Kèm theo Báo cáo số:           /BC-UBND ngày            tháng         năm 2023 của UBND huyện Mường Chà)</v>
      </c>
      <c r="B2" s="1685"/>
      <c r="C2" s="1685"/>
      <c r="D2" s="1685"/>
      <c r="E2" s="1685"/>
      <c r="F2" s="1685"/>
      <c r="G2" s="1685"/>
      <c r="H2" s="1685"/>
      <c r="I2" s="1685"/>
      <c r="J2" s="1685"/>
      <c r="K2" s="1685"/>
    </row>
    <row r="3" spans="1:17" s="910" customFormat="1" ht="15.75" customHeight="1">
      <c r="A3" s="1686" t="s">
        <v>1186</v>
      </c>
      <c r="B3" s="1688" t="s">
        <v>2</v>
      </c>
      <c r="C3" s="1688" t="s">
        <v>3</v>
      </c>
      <c r="D3" s="1690" t="s">
        <v>1397</v>
      </c>
      <c r="E3" s="1681" t="s">
        <v>1134</v>
      </c>
      <c r="F3" s="1682"/>
      <c r="G3" s="1682"/>
      <c r="H3" s="1682"/>
      <c r="I3" s="1683"/>
      <c r="J3" s="1688" t="s">
        <v>1172</v>
      </c>
      <c r="K3" s="1674" t="s">
        <v>1404</v>
      </c>
      <c r="L3" s="1679" t="s">
        <v>1187</v>
      </c>
    </row>
    <row r="4" spans="1:17" s="910" customFormat="1" ht="47.25" customHeight="1">
      <c r="A4" s="1687"/>
      <c r="B4" s="1689"/>
      <c r="C4" s="1689"/>
      <c r="D4" s="1691"/>
      <c r="E4" s="911" t="s">
        <v>4</v>
      </c>
      <c r="F4" s="911" t="s">
        <v>1173</v>
      </c>
      <c r="G4" s="1269" t="s">
        <v>1188</v>
      </c>
      <c r="H4" s="911" t="s">
        <v>1402</v>
      </c>
      <c r="I4" s="911" t="s">
        <v>1403</v>
      </c>
      <c r="J4" s="1689"/>
      <c r="K4" s="1675"/>
      <c r="L4" s="1680"/>
      <c r="O4" s="1113"/>
      <c r="P4" s="1113"/>
      <c r="Q4" s="1113"/>
    </row>
    <row r="5" spans="1:17" s="4" customFormat="1">
      <c r="A5" s="587" t="s">
        <v>17</v>
      </c>
      <c r="B5" s="912" t="s">
        <v>955</v>
      </c>
      <c r="C5" s="587"/>
      <c r="D5" s="1250"/>
      <c r="E5" s="1054"/>
      <c r="F5" s="1054"/>
      <c r="G5" s="1250"/>
      <c r="H5" s="1054"/>
      <c r="I5" s="1054"/>
      <c r="J5" s="1054"/>
      <c r="K5" s="1055"/>
      <c r="L5" s="995"/>
    </row>
    <row r="6" spans="1:17" s="4" customFormat="1">
      <c r="A6" s="587"/>
      <c r="B6" s="1056" t="s">
        <v>1406</v>
      </c>
      <c r="C6" s="1057" t="s">
        <v>7</v>
      </c>
      <c r="D6" s="1251">
        <v>354.25</v>
      </c>
      <c r="E6" s="1058"/>
      <c r="F6" s="1058">
        <v>158.77000000000001</v>
      </c>
      <c r="G6" s="1297">
        <v>392.59</v>
      </c>
      <c r="H6" s="1059">
        <f>G6/D6*100</f>
        <v>110.8228652081863</v>
      </c>
      <c r="I6" s="893"/>
      <c r="J6" s="1309">
        <v>414.5</v>
      </c>
      <c r="K6" s="1060">
        <f>J6/G6*100</f>
        <v>105.58088591151073</v>
      </c>
      <c r="L6" s="995"/>
    </row>
    <row r="7" spans="1:17" s="4" customFormat="1">
      <c r="A7" s="587"/>
      <c r="B7" s="1056" t="s">
        <v>1407</v>
      </c>
      <c r="C7" s="1057" t="s">
        <v>7</v>
      </c>
      <c r="D7" s="1251">
        <v>572.28</v>
      </c>
      <c r="E7" s="1058"/>
      <c r="F7" s="1058">
        <v>257.63</v>
      </c>
      <c r="G7" s="1297">
        <v>638.49</v>
      </c>
      <c r="H7" s="1059">
        <f t="shared" ref="H7:H69" si="0">G7/D7*100</f>
        <v>111.56951142797233</v>
      </c>
      <c r="I7" s="893"/>
      <c r="J7" s="1309">
        <v>670.5</v>
      </c>
      <c r="K7" s="1060">
        <f t="shared" ref="K7:K68" si="1">J7/G7*100</f>
        <v>105.01339096931824</v>
      </c>
      <c r="L7" s="995"/>
    </row>
    <row r="8" spans="1:17" s="1067" customFormat="1">
      <c r="A8" s="1061">
        <v>1</v>
      </c>
      <c r="B8" s="1062" t="s">
        <v>956</v>
      </c>
      <c r="C8" s="1063"/>
      <c r="D8" s="1252"/>
      <c r="E8" s="1064"/>
      <c r="F8" s="1064"/>
      <c r="G8" s="1252"/>
      <c r="H8" s="903"/>
      <c r="I8" s="893"/>
      <c r="J8" s="1064"/>
      <c r="K8" s="913"/>
      <c r="L8" s="1066"/>
    </row>
    <row r="9" spans="1:17" s="910" customFormat="1">
      <c r="A9" s="1061" t="s">
        <v>477</v>
      </c>
      <c r="B9" s="1062" t="s">
        <v>957</v>
      </c>
      <c r="C9" s="1061"/>
      <c r="D9" s="1253"/>
      <c r="E9" s="906"/>
      <c r="F9" s="906"/>
      <c r="G9" s="1253"/>
      <c r="H9" s="903"/>
      <c r="I9" s="893"/>
      <c r="J9" s="906"/>
      <c r="K9" s="913"/>
      <c r="L9" s="1068"/>
    </row>
    <row r="10" spans="1:17" s="910" customFormat="1">
      <c r="A10" s="1069" t="s">
        <v>9</v>
      </c>
      <c r="B10" s="1070" t="s">
        <v>958</v>
      </c>
      <c r="C10" s="1063" t="s">
        <v>328</v>
      </c>
      <c r="D10" s="1254">
        <f>D13+D16+D19+D22</f>
        <v>9800.0299999999988</v>
      </c>
      <c r="E10" s="1071">
        <f>E13+E16+E19+E22</f>
        <v>9724</v>
      </c>
      <c r="F10" s="1071">
        <f>F13+F16+F19+F22</f>
        <v>7552</v>
      </c>
      <c r="G10" s="1254">
        <f>G13+G16+G19+G22</f>
        <v>9284.68</v>
      </c>
      <c r="H10" s="903">
        <f t="shared" si="0"/>
        <v>94.741342628542995</v>
      </c>
      <c r="I10" s="903">
        <f t="shared" ref="I10:I69" si="2">G10/E10*100</f>
        <v>95.482106129164961</v>
      </c>
      <c r="J10" s="1071">
        <f>J13+J16+J19+J22</f>
        <v>8293.4</v>
      </c>
      <c r="K10" s="913">
        <f t="shared" si="1"/>
        <v>89.323487723863394</v>
      </c>
      <c r="L10" s="914">
        <f>G10/E10*100</f>
        <v>95.482106129164961</v>
      </c>
      <c r="M10" s="1106">
        <f>D10-G10</f>
        <v>515.34999999999854</v>
      </c>
    </row>
    <row r="11" spans="1:17" s="910" customFormat="1">
      <c r="A11" s="1069" t="s">
        <v>9</v>
      </c>
      <c r="B11" s="1070" t="s">
        <v>959</v>
      </c>
      <c r="C11" s="1063" t="s">
        <v>298</v>
      </c>
      <c r="D11" s="1254">
        <f>D15+D18+D21+D24</f>
        <v>22683.305500000002</v>
      </c>
      <c r="E11" s="1071">
        <f>E15+E18+E21+E24</f>
        <v>22424.229599999999</v>
      </c>
      <c r="F11" s="1071">
        <f>F15+F18+F21+F24</f>
        <v>1541.982</v>
      </c>
      <c r="G11" s="1254">
        <f>G15+G18+G21+G24</f>
        <v>22237.300880000003</v>
      </c>
      <c r="H11" s="903">
        <f t="shared" si="0"/>
        <v>98.033775897432591</v>
      </c>
      <c r="I11" s="903">
        <f t="shared" si="2"/>
        <v>99.166398474621417</v>
      </c>
      <c r="J11" s="1316">
        <f>J15+J18+J21+J24</f>
        <v>21191.737523999996</v>
      </c>
      <c r="K11" s="913">
        <f t="shared" si="1"/>
        <v>95.298155285831584</v>
      </c>
      <c r="L11" s="914">
        <f>G11/E11*100</f>
        <v>99.166398474621417</v>
      </c>
      <c r="M11" s="1106">
        <f>D11-G11</f>
        <v>446.0046199999997</v>
      </c>
    </row>
    <row r="12" spans="1:17" s="910" customFormat="1">
      <c r="A12" s="1063" t="s">
        <v>329</v>
      </c>
      <c r="B12" s="1070" t="s">
        <v>960</v>
      </c>
      <c r="C12" s="1063" t="s">
        <v>328</v>
      </c>
      <c r="D12" s="1254"/>
      <c r="E12" s="1071"/>
      <c r="F12" s="1071"/>
      <c r="G12" s="1254"/>
      <c r="H12" s="903"/>
      <c r="I12" s="903"/>
      <c r="J12" s="1071"/>
      <c r="K12" s="913"/>
      <c r="L12" s="914"/>
      <c r="M12" s="1106">
        <f t="shared" ref="M12:M76" si="3">D12-G12</f>
        <v>0</v>
      </c>
    </row>
    <row r="13" spans="1:17" s="910" customFormat="1">
      <c r="A13" s="1063"/>
      <c r="B13" s="1070" t="s">
        <v>1189</v>
      </c>
      <c r="C13" s="1063" t="s">
        <v>328</v>
      </c>
      <c r="D13" s="1254">
        <v>299.08</v>
      </c>
      <c r="E13" s="1071">
        <v>294</v>
      </c>
      <c r="F13" s="1071">
        <v>287</v>
      </c>
      <c r="G13" s="1254">
        <v>287</v>
      </c>
      <c r="H13" s="903">
        <f t="shared" si="0"/>
        <v>95.960946903838433</v>
      </c>
      <c r="I13" s="903">
        <f t="shared" si="2"/>
        <v>97.61904761904762</v>
      </c>
      <c r="J13" s="1071">
        <v>287</v>
      </c>
      <c r="K13" s="913">
        <f t="shared" si="1"/>
        <v>100</v>
      </c>
      <c r="L13" s="914">
        <f t="shared" ref="L13:L24" si="4">G13/E13*100</f>
        <v>97.61904761904762</v>
      </c>
      <c r="M13" s="1106">
        <f t="shared" si="3"/>
        <v>12.079999999999984</v>
      </c>
    </row>
    <row r="14" spans="1:17" s="910" customFormat="1">
      <c r="A14" s="1063"/>
      <c r="B14" s="1070" t="s">
        <v>1190</v>
      </c>
      <c r="C14" s="1063" t="s">
        <v>19</v>
      </c>
      <c r="D14" s="1254">
        <f>D15/D13*10</f>
        <v>50.700147117828003</v>
      </c>
      <c r="E14" s="1071">
        <v>52.3</v>
      </c>
      <c r="F14" s="1071">
        <v>51.9</v>
      </c>
      <c r="G14" s="1254">
        <v>51.9</v>
      </c>
      <c r="H14" s="903">
        <f t="shared" si="0"/>
        <v>102.36656686495114</v>
      </c>
      <c r="I14" s="903">
        <f t="shared" si="2"/>
        <v>99.235181644359471</v>
      </c>
      <c r="J14" s="1071">
        <f>G14*1.01</f>
        <v>52.418999999999997</v>
      </c>
      <c r="K14" s="913">
        <f t="shared" si="1"/>
        <v>101</v>
      </c>
      <c r="L14" s="914">
        <f t="shared" si="4"/>
        <v>99.235181644359471</v>
      </c>
      <c r="M14" s="1106">
        <f t="shared" si="3"/>
        <v>-1.1998528821719958</v>
      </c>
    </row>
    <row r="15" spans="1:17" s="910" customFormat="1">
      <c r="A15" s="1063"/>
      <c r="B15" s="1070" t="s">
        <v>1191</v>
      </c>
      <c r="C15" s="1063" t="s">
        <v>298</v>
      </c>
      <c r="D15" s="1254">
        <v>1516.34</v>
      </c>
      <c r="E15" s="1071">
        <f>E13*E14/10</f>
        <v>1537.62</v>
      </c>
      <c r="F15" s="1071">
        <f>F13*F14/10</f>
        <v>1489.53</v>
      </c>
      <c r="G15" s="1254">
        <f>G13*G14/10</f>
        <v>1489.53</v>
      </c>
      <c r="H15" s="903">
        <f t="shared" si="0"/>
        <v>98.231926876558035</v>
      </c>
      <c r="I15" s="903">
        <f t="shared" si="2"/>
        <v>96.872439224255672</v>
      </c>
      <c r="J15" s="1071">
        <f>J13*J14/10</f>
        <v>1504.4252999999999</v>
      </c>
      <c r="K15" s="913">
        <f t="shared" si="1"/>
        <v>101</v>
      </c>
      <c r="L15" s="914">
        <f t="shared" si="4"/>
        <v>96.872439224255672</v>
      </c>
      <c r="M15" s="1106">
        <f t="shared" si="3"/>
        <v>26.809999999999945</v>
      </c>
    </row>
    <row r="16" spans="1:17" s="910" customFormat="1">
      <c r="A16" s="1063"/>
      <c r="B16" s="1070" t="s">
        <v>961</v>
      </c>
      <c r="C16" s="1063" t="s">
        <v>328</v>
      </c>
      <c r="D16" s="1254">
        <v>1682.03</v>
      </c>
      <c r="E16" s="1071">
        <v>1690</v>
      </c>
      <c r="F16" s="1071"/>
      <c r="G16" s="1254">
        <v>1687.68</v>
      </c>
      <c r="H16" s="903">
        <f t="shared" si="0"/>
        <v>100.33590364024423</v>
      </c>
      <c r="I16" s="903">
        <f t="shared" si="2"/>
        <v>99.862721893491127</v>
      </c>
      <c r="J16" s="1071">
        <v>1696.4</v>
      </c>
      <c r="K16" s="913">
        <f t="shared" si="1"/>
        <v>100.51668562760713</v>
      </c>
      <c r="L16" s="914">
        <f t="shared" si="4"/>
        <v>99.862721893491127</v>
      </c>
      <c r="M16" s="1106">
        <f t="shared" si="3"/>
        <v>-5.6500000000000909</v>
      </c>
    </row>
    <row r="17" spans="1:13" s="910" customFormat="1">
      <c r="A17" s="1063"/>
      <c r="B17" s="1070" t="s">
        <v>962</v>
      </c>
      <c r="C17" s="1063" t="s">
        <v>19</v>
      </c>
      <c r="D17" s="1254">
        <v>50.299994649322542</v>
      </c>
      <c r="E17" s="1071">
        <v>50.52355029585798</v>
      </c>
      <c r="F17" s="1071"/>
      <c r="G17" s="1254">
        <v>51.16</v>
      </c>
      <c r="H17" s="903">
        <f t="shared" si="0"/>
        <v>101.70975237010099</v>
      </c>
      <c r="I17" s="903">
        <f t="shared" si="2"/>
        <v>101.25970898801661</v>
      </c>
      <c r="J17" s="1071">
        <f>G17*1.01</f>
        <v>51.671599999999998</v>
      </c>
      <c r="K17" s="913">
        <f t="shared" si="1"/>
        <v>101</v>
      </c>
      <c r="L17" s="914">
        <f t="shared" si="4"/>
        <v>101.25970898801661</v>
      </c>
      <c r="M17" s="1106">
        <f t="shared" si="3"/>
        <v>-0.86000535067745432</v>
      </c>
    </row>
    <row r="18" spans="1:13" s="1067" customFormat="1">
      <c r="A18" s="1063"/>
      <c r="B18" s="1070" t="s">
        <v>963</v>
      </c>
      <c r="C18" s="1063" t="s">
        <v>298</v>
      </c>
      <c r="D18" s="1254">
        <v>8460.61</v>
      </c>
      <c r="E18" s="1071">
        <f>E16*E17/10</f>
        <v>8538.48</v>
      </c>
      <c r="F18" s="1071">
        <f>F16*F17/10</f>
        <v>0</v>
      </c>
      <c r="G18" s="1254">
        <f>G16*G17/10</f>
        <v>8634.1708799999997</v>
      </c>
      <c r="H18" s="903">
        <f t="shared" si="0"/>
        <v>102.05139913079553</v>
      </c>
      <c r="I18" s="903">
        <f t="shared" si="2"/>
        <v>101.12070157686146</v>
      </c>
      <c r="J18" s="1071">
        <f>J16*J17/10</f>
        <v>8765.5702239999991</v>
      </c>
      <c r="K18" s="913">
        <f t="shared" si="1"/>
        <v>101.52185248388319</v>
      </c>
      <c r="L18" s="914">
        <f t="shared" si="4"/>
        <v>101.12070157686146</v>
      </c>
      <c r="M18" s="1106">
        <f t="shared" si="3"/>
        <v>-173.56087999999909</v>
      </c>
    </row>
    <row r="19" spans="1:13" s="1308" customFormat="1">
      <c r="A19" s="1298"/>
      <c r="B19" s="1299" t="s">
        <v>964</v>
      </c>
      <c r="C19" s="1298" t="s">
        <v>328</v>
      </c>
      <c r="D19" s="1307">
        <v>4810.55</v>
      </c>
      <c r="E19" s="1307">
        <v>4760</v>
      </c>
      <c r="F19" s="1307">
        <v>4284</v>
      </c>
      <c r="G19" s="1307">
        <v>4284</v>
      </c>
      <c r="H19" s="1302">
        <f t="shared" si="0"/>
        <v>89.054266144203893</v>
      </c>
      <c r="I19" s="1302">
        <f t="shared" si="2"/>
        <v>90</v>
      </c>
      <c r="J19" s="1314">
        <v>3284</v>
      </c>
      <c r="K19" s="1303">
        <f t="shared" si="1"/>
        <v>76.657329598506081</v>
      </c>
      <c r="L19" s="1304">
        <f t="shared" si="4"/>
        <v>90</v>
      </c>
      <c r="M19" s="1305">
        <f t="shared" si="3"/>
        <v>526.55000000000018</v>
      </c>
    </row>
    <row r="20" spans="1:13" s="1067" customFormat="1">
      <c r="A20" s="1063"/>
      <c r="B20" s="1070" t="s">
        <v>1192</v>
      </c>
      <c r="C20" s="1063" t="s">
        <v>19</v>
      </c>
      <c r="D20" s="1254">
        <v>13</v>
      </c>
      <c r="E20" s="1071">
        <v>12.416838235294119</v>
      </c>
      <c r="F20" s="1071"/>
      <c r="G20" s="1254">
        <v>13</v>
      </c>
      <c r="H20" s="903">
        <f t="shared" si="0"/>
        <v>100</v>
      </c>
      <c r="I20" s="903">
        <f t="shared" si="2"/>
        <v>104.69653992147758</v>
      </c>
      <c r="J20" s="1315">
        <v>13.13</v>
      </c>
      <c r="K20" s="913">
        <f t="shared" si="1"/>
        <v>101</v>
      </c>
      <c r="L20" s="914">
        <f t="shared" si="4"/>
        <v>104.69653992147758</v>
      </c>
      <c r="M20" s="1106">
        <f t="shared" si="3"/>
        <v>0</v>
      </c>
    </row>
    <row r="21" spans="1:13" s="910" customFormat="1">
      <c r="A21" s="1063"/>
      <c r="B21" s="1070" t="s">
        <v>1193</v>
      </c>
      <c r="C21" s="1063" t="s">
        <v>298</v>
      </c>
      <c r="D21" s="1254">
        <v>6253.7150000000001</v>
      </c>
      <c r="E21" s="1071">
        <f>E19*E20/10</f>
        <v>5910.415</v>
      </c>
      <c r="F21" s="1071">
        <f>F19*F20/10</f>
        <v>0</v>
      </c>
      <c r="G21" s="1254">
        <f>G19*G20/10</f>
        <v>5569.2</v>
      </c>
      <c r="H21" s="903">
        <f t="shared" si="0"/>
        <v>89.054266144203879</v>
      </c>
      <c r="I21" s="903">
        <f t="shared" si="2"/>
        <v>94.226885929329825</v>
      </c>
      <c r="J21" s="1314">
        <v>4311.8920000000007</v>
      </c>
      <c r="K21" s="913">
        <f t="shared" si="1"/>
        <v>77.42390289449115</v>
      </c>
      <c r="L21" s="914">
        <f t="shared" si="4"/>
        <v>94.226885929329825</v>
      </c>
      <c r="M21" s="1106">
        <f t="shared" si="3"/>
        <v>684.51500000000033</v>
      </c>
    </row>
    <row r="22" spans="1:13" s="1023" customFormat="1">
      <c r="A22" s="1072" t="s">
        <v>330</v>
      </c>
      <c r="B22" s="1073" t="s">
        <v>965</v>
      </c>
      <c r="C22" s="1072" t="s">
        <v>328</v>
      </c>
      <c r="D22" s="1255">
        <v>3008.37</v>
      </c>
      <c r="E22" s="1074">
        <v>2980</v>
      </c>
      <c r="F22" s="1074">
        <v>2981</v>
      </c>
      <c r="G22" s="1255">
        <f>F22+45</f>
        <v>3026</v>
      </c>
      <c r="H22" s="903">
        <f t="shared" si="0"/>
        <v>100.58603163839554</v>
      </c>
      <c r="I22" s="903">
        <f t="shared" si="2"/>
        <v>101.54362416107384</v>
      </c>
      <c r="J22" s="1074">
        <v>3026</v>
      </c>
      <c r="K22" s="913">
        <f t="shared" si="1"/>
        <v>100</v>
      </c>
      <c r="L22" s="914">
        <f t="shared" si="4"/>
        <v>101.54362416107384</v>
      </c>
      <c r="M22" s="1106">
        <f t="shared" si="3"/>
        <v>-17.630000000000109</v>
      </c>
    </row>
    <row r="23" spans="1:13" s="910" customFormat="1">
      <c r="A23" s="1063"/>
      <c r="B23" s="1070" t="s">
        <v>1194</v>
      </c>
      <c r="C23" s="1063" t="s">
        <v>19</v>
      </c>
      <c r="D23" s="1254">
        <v>21.448959070858969</v>
      </c>
      <c r="E23" s="1071">
        <v>21.603069127516783</v>
      </c>
      <c r="F23" s="1071"/>
      <c r="G23" s="1270">
        <v>21.63</v>
      </c>
      <c r="H23" s="903">
        <f t="shared" si="0"/>
        <v>100.8440546160909</v>
      </c>
      <c r="I23" s="903">
        <f t="shared" si="2"/>
        <v>100.12466225203582</v>
      </c>
      <c r="J23" s="1071">
        <f>G23*1.01</f>
        <v>21.846299999999999</v>
      </c>
      <c r="K23" s="913">
        <f t="shared" si="1"/>
        <v>101</v>
      </c>
      <c r="L23" s="914">
        <f t="shared" si="4"/>
        <v>100.12466225203582</v>
      </c>
      <c r="M23" s="1106">
        <f t="shared" si="3"/>
        <v>-0.1810409291410302</v>
      </c>
    </row>
    <row r="24" spans="1:13" s="910" customFormat="1">
      <c r="A24" s="1063"/>
      <c r="B24" s="1070" t="s">
        <v>1195</v>
      </c>
      <c r="C24" s="1063" t="s">
        <v>298</v>
      </c>
      <c r="D24" s="1254">
        <v>6452.6405000000004</v>
      </c>
      <c r="E24" s="1071">
        <v>6437.7146000000002</v>
      </c>
      <c r="F24" s="1071">
        <v>52.452000000000012</v>
      </c>
      <c r="G24" s="1270">
        <v>6544.4</v>
      </c>
      <c r="H24" s="903">
        <f t="shared" si="0"/>
        <v>101.42204575010803</v>
      </c>
      <c r="I24" s="903">
        <f t="shared" si="2"/>
        <v>101.65719368795875</v>
      </c>
      <c r="J24" s="1071">
        <v>6609.85</v>
      </c>
      <c r="K24" s="913">
        <f t="shared" si="1"/>
        <v>101.00009168143758</v>
      </c>
      <c r="L24" s="914">
        <f t="shared" si="4"/>
        <v>101.65719368795875</v>
      </c>
      <c r="M24" s="1106">
        <f t="shared" si="3"/>
        <v>-91.759499999999207</v>
      </c>
    </row>
    <row r="25" spans="1:13" s="910" customFormat="1">
      <c r="A25" s="1061" t="s">
        <v>484</v>
      </c>
      <c r="B25" s="1062" t="s">
        <v>966</v>
      </c>
      <c r="C25" s="1061"/>
      <c r="D25" s="1256"/>
      <c r="E25" s="916"/>
      <c r="F25" s="916"/>
      <c r="G25" s="1256"/>
      <c r="H25" s="903"/>
      <c r="I25" s="903"/>
      <c r="J25" s="916"/>
      <c r="K25" s="913"/>
      <c r="L25" s="914"/>
      <c r="M25" s="1106">
        <f t="shared" si="3"/>
        <v>0</v>
      </c>
    </row>
    <row r="26" spans="1:13" s="910" customFormat="1">
      <c r="A26" s="1069" t="s">
        <v>9</v>
      </c>
      <c r="B26" s="1070" t="s">
        <v>958</v>
      </c>
      <c r="C26" s="1063" t="s">
        <v>328</v>
      </c>
      <c r="D26" s="1256"/>
      <c r="E26" s="916"/>
      <c r="F26" s="916"/>
      <c r="G26" s="1256"/>
      <c r="H26" s="903"/>
      <c r="I26" s="903"/>
      <c r="J26" s="916"/>
      <c r="K26" s="913"/>
      <c r="L26" s="914"/>
      <c r="M26" s="1106">
        <f t="shared" si="3"/>
        <v>0</v>
      </c>
    </row>
    <row r="27" spans="1:13" s="910" customFormat="1">
      <c r="A27" s="1063" t="s">
        <v>329</v>
      </c>
      <c r="B27" s="1070" t="s">
        <v>967</v>
      </c>
      <c r="C27" s="1063"/>
      <c r="D27" s="1256"/>
      <c r="E27" s="916"/>
      <c r="F27" s="916"/>
      <c r="G27" s="1256"/>
      <c r="H27" s="903"/>
      <c r="I27" s="903"/>
      <c r="J27" s="916"/>
      <c r="K27" s="913"/>
      <c r="L27" s="914"/>
      <c r="M27" s="1106">
        <f t="shared" si="3"/>
        <v>0</v>
      </c>
    </row>
    <row r="28" spans="1:13" s="910" customFormat="1">
      <c r="A28" s="1063"/>
      <c r="B28" s="1075" t="s">
        <v>1196</v>
      </c>
      <c r="C28" s="1063" t="s">
        <v>328</v>
      </c>
      <c r="D28" s="1257">
        <v>1267.7</v>
      </c>
      <c r="E28" s="1076">
        <v>1267.7</v>
      </c>
      <c r="F28" s="1076">
        <v>1267.7</v>
      </c>
      <c r="G28" s="1257">
        <v>1267.7</v>
      </c>
      <c r="H28" s="903">
        <f t="shared" si="0"/>
        <v>100</v>
      </c>
      <c r="I28" s="903">
        <f t="shared" si="2"/>
        <v>100</v>
      </c>
      <c r="J28" s="1076">
        <v>1267.7</v>
      </c>
      <c r="K28" s="913">
        <f t="shared" si="1"/>
        <v>100</v>
      </c>
      <c r="L28" s="914">
        <f>G28/E28*100</f>
        <v>100</v>
      </c>
      <c r="M28" s="1106">
        <f t="shared" si="3"/>
        <v>0</v>
      </c>
    </row>
    <row r="29" spans="1:13" s="910" customFormat="1">
      <c r="A29" s="1063"/>
      <c r="B29" s="1075" t="s">
        <v>1197</v>
      </c>
      <c r="C29" s="1063" t="s">
        <v>328</v>
      </c>
      <c r="D29" s="1257">
        <v>1062.29</v>
      </c>
      <c r="E29" s="1076">
        <v>1267.7</v>
      </c>
      <c r="F29" s="1076">
        <v>1124.78</v>
      </c>
      <c r="G29" s="1257">
        <v>1124.7</v>
      </c>
      <c r="H29" s="903">
        <f t="shared" si="0"/>
        <v>105.87504353801694</v>
      </c>
      <c r="I29" s="903">
        <f t="shared" si="2"/>
        <v>88.719728642423291</v>
      </c>
      <c r="J29" s="1076">
        <v>1267.7</v>
      </c>
      <c r="K29" s="913">
        <f t="shared" si="1"/>
        <v>112.71450164488309</v>
      </c>
      <c r="L29" s="914">
        <f>G29/E29*100</f>
        <v>88.719728642423291</v>
      </c>
      <c r="M29" s="1106">
        <f t="shared" si="3"/>
        <v>-62.410000000000082</v>
      </c>
    </row>
    <row r="30" spans="1:13" s="910" customFormat="1">
      <c r="A30" s="1063"/>
      <c r="B30" s="1075" t="s">
        <v>20</v>
      </c>
      <c r="C30" s="1063" t="s">
        <v>298</v>
      </c>
      <c r="D30" s="1257">
        <v>1230</v>
      </c>
      <c r="E30" s="1076">
        <v>1394.5000000000002</v>
      </c>
      <c r="F30" s="1076">
        <v>384.5</v>
      </c>
      <c r="G30" s="1257">
        <v>1394.5000000000002</v>
      </c>
      <c r="H30" s="903">
        <f t="shared" si="0"/>
        <v>113.37398373983743</v>
      </c>
      <c r="I30" s="903">
        <f t="shared" si="2"/>
        <v>100</v>
      </c>
      <c r="J30" s="1076">
        <f>G30*1.05</f>
        <v>1464.2250000000004</v>
      </c>
      <c r="K30" s="913">
        <f t="shared" si="1"/>
        <v>105</v>
      </c>
      <c r="L30" s="914">
        <f>G30/E30*100</f>
        <v>100</v>
      </c>
      <c r="M30" s="1106">
        <f t="shared" si="3"/>
        <v>-164.50000000000023</v>
      </c>
    </row>
    <row r="31" spans="1:13" s="910" customFormat="1">
      <c r="A31" s="1063" t="s">
        <v>331</v>
      </c>
      <c r="B31" s="1070" t="s">
        <v>969</v>
      </c>
      <c r="C31" s="1063"/>
      <c r="D31" s="1256"/>
      <c r="E31" s="916"/>
      <c r="F31" s="916"/>
      <c r="G31" s="1256"/>
      <c r="H31" s="903"/>
      <c r="I31" s="903"/>
      <c r="J31" s="916"/>
      <c r="K31" s="913"/>
      <c r="L31" s="914"/>
      <c r="M31" s="1106">
        <f t="shared" si="3"/>
        <v>0</v>
      </c>
    </row>
    <row r="32" spans="1:13" s="1023" customFormat="1">
      <c r="A32" s="1072"/>
      <c r="B32" s="1077" t="s">
        <v>958</v>
      </c>
      <c r="C32" s="1072" t="s">
        <v>328</v>
      </c>
      <c r="D32" s="1258">
        <v>4.8</v>
      </c>
      <c r="E32" s="1022">
        <v>4.8</v>
      </c>
      <c r="F32" s="1022"/>
      <c r="G32" s="1258">
        <v>4.8</v>
      </c>
      <c r="H32" s="903"/>
      <c r="I32" s="903">
        <f t="shared" si="2"/>
        <v>100</v>
      </c>
      <c r="J32" s="1022">
        <v>4.8</v>
      </c>
      <c r="K32" s="913"/>
      <c r="L32" s="915"/>
      <c r="M32" s="1106">
        <f t="shared" si="3"/>
        <v>0</v>
      </c>
    </row>
    <row r="33" spans="1:13" s="1023" customFormat="1">
      <c r="A33" s="1072"/>
      <c r="B33" s="1073" t="s">
        <v>970</v>
      </c>
      <c r="C33" s="1072" t="s">
        <v>328</v>
      </c>
      <c r="D33" s="1258"/>
      <c r="E33" s="1078"/>
      <c r="F33" s="917"/>
      <c r="G33" s="1271"/>
      <c r="H33" s="903"/>
      <c r="I33" s="903"/>
      <c r="J33" s="1078"/>
      <c r="K33" s="913"/>
      <c r="L33" s="915"/>
      <c r="M33" s="1106">
        <f t="shared" si="3"/>
        <v>0</v>
      </c>
    </row>
    <row r="34" spans="1:13" s="1023" customFormat="1">
      <c r="A34" s="1072"/>
      <c r="B34" s="1073" t="s">
        <v>971</v>
      </c>
      <c r="C34" s="1072" t="s">
        <v>328</v>
      </c>
      <c r="D34" s="1258"/>
      <c r="E34" s="1022"/>
      <c r="F34" s="1022"/>
      <c r="G34" s="1258"/>
      <c r="H34" s="903"/>
      <c r="I34" s="903"/>
      <c r="J34" s="1022"/>
      <c r="K34" s="913"/>
      <c r="L34" s="914"/>
      <c r="M34" s="1106">
        <f t="shared" si="3"/>
        <v>0</v>
      </c>
    </row>
    <row r="35" spans="1:13" s="910" customFormat="1">
      <c r="A35" s="1063"/>
      <c r="B35" s="1070" t="s">
        <v>18</v>
      </c>
      <c r="C35" s="1063" t="s">
        <v>19</v>
      </c>
      <c r="D35" s="1256"/>
      <c r="E35" s="916"/>
      <c r="F35" s="916"/>
      <c r="G35" s="1258"/>
      <c r="H35" s="903"/>
      <c r="I35" s="903"/>
      <c r="J35" s="916"/>
      <c r="K35" s="913"/>
      <c r="L35" s="914"/>
      <c r="M35" s="1106">
        <f t="shared" si="3"/>
        <v>0</v>
      </c>
    </row>
    <row r="36" spans="1:13" s="910" customFormat="1">
      <c r="A36" s="1063"/>
      <c r="B36" s="1070" t="s">
        <v>972</v>
      </c>
      <c r="C36" s="1063" t="s">
        <v>298</v>
      </c>
      <c r="D36" s="1256"/>
      <c r="E36" s="916"/>
      <c r="F36" s="916"/>
      <c r="G36" s="1258"/>
      <c r="H36" s="903"/>
      <c r="I36" s="903"/>
      <c r="J36" s="916"/>
      <c r="K36" s="913"/>
      <c r="L36" s="914"/>
      <c r="M36" s="1106">
        <f t="shared" si="3"/>
        <v>0</v>
      </c>
    </row>
    <row r="37" spans="1:13" s="1023" customFormat="1">
      <c r="A37" s="1072" t="s">
        <v>689</v>
      </c>
      <c r="B37" s="1073" t="s">
        <v>973</v>
      </c>
      <c r="C37" s="1072"/>
      <c r="D37" s="1258"/>
      <c r="E37" s="1022"/>
      <c r="F37" s="1022"/>
      <c r="G37" s="1258"/>
      <c r="H37" s="903"/>
      <c r="I37" s="903"/>
      <c r="J37" s="1022"/>
      <c r="K37" s="913"/>
      <c r="L37" s="914"/>
      <c r="M37" s="1106">
        <f t="shared" si="3"/>
        <v>0</v>
      </c>
    </row>
    <row r="38" spans="1:13" s="1023" customFormat="1">
      <c r="A38" s="1072"/>
      <c r="B38" s="1073" t="s">
        <v>958</v>
      </c>
      <c r="C38" s="1072" t="s">
        <v>328</v>
      </c>
      <c r="D38" s="1258"/>
      <c r="E38" s="915"/>
      <c r="F38" s="1022"/>
      <c r="G38" s="1290">
        <f>72.5+1</f>
        <v>73.5</v>
      </c>
      <c r="H38" s="903"/>
      <c r="I38" s="903"/>
      <c r="J38" s="1121">
        <f>G38+J39</f>
        <v>173.5</v>
      </c>
      <c r="K38" s="913"/>
      <c r="L38" s="914"/>
      <c r="M38" s="1106">
        <f t="shared" si="3"/>
        <v>-73.5</v>
      </c>
    </row>
    <row r="39" spans="1:13" s="1023" customFormat="1">
      <c r="A39" s="1072"/>
      <c r="B39" s="1073" t="s">
        <v>968</v>
      </c>
      <c r="C39" s="1072" t="s">
        <v>328</v>
      </c>
      <c r="D39" s="1258"/>
      <c r="E39" s="917">
        <v>200</v>
      </c>
      <c r="F39" s="917"/>
      <c r="G39" s="1259">
        <v>72.5</v>
      </c>
      <c r="H39" s="903"/>
      <c r="I39" s="903">
        <f t="shared" si="2"/>
        <v>36.25</v>
      </c>
      <c r="J39" s="1283">
        <v>100</v>
      </c>
      <c r="K39" s="913">
        <f t="shared" si="1"/>
        <v>137.93103448275863</v>
      </c>
      <c r="L39" s="915">
        <f>G39/E39*100</f>
        <v>36.25</v>
      </c>
      <c r="M39" s="1106">
        <f t="shared" si="3"/>
        <v>-72.5</v>
      </c>
    </row>
    <row r="40" spans="1:13" s="910" customFormat="1">
      <c r="A40" s="1063"/>
      <c r="B40" s="1070" t="s">
        <v>18</v>
      </c>
      <c r="C40" s="1063" t="s">
        <v>19</v>
      </c>
      <c r="D40" s="1256"/>
      <c r="E40" s="916"/>
      <c r="F40" s="916"/>
      <c r="G40" s="1256"/>
      <c r="H40" s="903"/>
      <c r="I40" s="903"/>
      <c r="J40" s="916"/>
      <c r="K40" s="913"/>
      <c r="L40" s="914"/>
      <c r="M40" s="1106">
        <f t="shared" si="3"/>
        <v>0</v>
      </c>
    </row>
    <row r="41" spans="1:13" s="910" customFormat="1">
      <c r="A41" s="1063"/>
      <c r="B41" s="1070" t="s">
        <v>720</v>
      </c>
      <c r="C41" s="1063" t="s">
        <v>298</v>
      </c>
      <c r="D41" s="1256"/>
      <c r="E41" s="916"/>
      <c r="F41" s="916"/>
      <c r="G41" s="1256"/>
      <c r="H41" s="903"/>
      <c r="I41" s="903"/>
      <c r="J41" s="916"/>
      <c r="K41" s="913"/>
      <c r="L41" s="914"/>
      <c r="M41" s="1106">
        <f t="shared" si="3"/>
        <v>0</v>
      </c>
    </row>
    <row r="42" spans="1:13" s="1023" customFormat="1">
      <c r="A42" s="1072" t="s">
        <v>1198</v>
      </c>
      <c r="B42" s="1073" t="s">
        <v>1199</v>
      </c>
      <c r="C42" s="1072" t="s">
        <v>986</v>
      </c>
      <c r="D42" s="1257"/>
      <c r="E42" s="1076">
        <v>428.24</v>
      </c>
      <c r="F42" s="1076"/>
      <c r="G42" s="1272">
        <f>D43+G43</f>
        <v>376.31600000000003</v>
      </c>
      <c r="H42" s="903"/>
      <c r="I42" s="903">
        <f t="shared" si="2"/>
        <v>87.875023351391746</v>
      </c>
      <c r="J42" s="1121">
        <f>G42+J43</f>
        <v>476.31600000000003</v>
      </c>
      <c r="K42" s="913">
        <f t="shared" si="1"/>
        <v>126.57341170718226</v>
      </c>
      <c r="L42" s="914">
        <f>G42/E42*100</f>
        <v>87.875023351391746</v>
      </c>
      <c r="M42" s="1106">
        <f t="shared" si="3"/>
        <v>-376.31600000000003</v>
      </c>
    </row>
    <row r="43" spans="1:13" s="1023" customFormat="1">
      <c r="A43" s="1072"/>
      <c r="B43" s="1079" t="s">
        <v>1200</v>
      </c>
      <c r="C43" s="1072" t="s">
        <v>986</v>
      </c>
      <c r="D43" s="1257">
        <v>163.24</v>
      </c>
      <c r="E43" s="1076">
        <v>265</v>
      </c>
      <c r="F43" s="1076"/>
      <c r="G43" s="1317">
        <v>213.07599999999999</v>
      </c>
      <c r="H43" s="903"/>
      <c r="I43" s="903">
        <f t="shared" si="2"/>
        <v>80.406037735849054</v>
      </c>
      <c r="J43" s="1282">
        <v>100</v>
      </c>
      <c r="K43" s="913">
        <f t="shared" si="1"/>
        <v>46.931611256077645</v>
      </c>
      <c r="L43" s="914">
        <f>G43/E43*100</f>
        <v>80.406037735849054</v>
      </c>
      <c r="M43" s="1106">
        <f t="shared" si="3"/>
        <v>-49.835999999999984</v>
      </c>
    </row>
    <row r="44" spans="1:13" s="910" customFormat="1">
      <c r="A44" s="1061" t="s">
        <v>492</v>
      </c>
      <c r="B44" s="1062" t="s">
        <v>974</v>
      </c>
      <c r="C44" s="1061"/>
      <c r="D44" s="1257"/>
      <c r="E44" s="1076"/>
      <c r="F44" s="1076"/>
      <c r="G44" s="1257"/>
      <c r="H44" s="903"/>
      <c r="I44" s="903"/>
      <c r="J44" s="916"/>
      <c r="K44" s="913"/>
      <c r="L44" s="914"/>
      <c r="M44" s="1106">
        <f t="shared" si="3"/>
        <v>0</v>
      </c>
    </row>
    <row r="45" spans="1:13" s="910" customFormat="1">
      <c r="A45" s="1063" t="s">
        <v>329</v>
      </c>
      <c r="B45" s="1070" t="s">
        <v>975</v>
      </c>
      <c r="C45" s="1063"/>
      <c r="D45" s="1257"/>
      <c r="E45" s="1076"/>
      <c r="F45" s="1076"/>
      <c r="G45" s="1257"/>
      <c r="H45" s="903"/>
      <c r="I45" s="903"/>
      <c r="J45" s="916"/>
      <c r="K45" s="913"/>
      <c r="L45" s="914"/>
      <c r="M45" s="1106">
        <f t="shared" si="3"/>
        <v>0</v>
      </c>
    </row>
    <row r="46" spans="1:13" s="1023" customFormat="1">
      <c r="A46" s="1072"/>
      <c r="B46" s="1073" t="s">
        <v>976</v>
      </c>
      <c r="C46" s="1072" t="s">
        <v>328</v>
      </c>
      <c r="D46" s="1257">
        <v>867.72</v>
      </c>
      <c r="E46" s="1076">
        <v>1020</v>
      </c>
      <c r="F46" s="1076">
        <v>1100</v>
      </c>
      <c r="G46" s="1257">
        <v>1348.7</v>
      </c>
      <c r="H46" s="903">
        <f t="shared" si="0"/>
        <v>155.43032314571522</v>
      </c>
      <c r="I46" s="903">
        <f t="shared" si="2"/>
        <v>132.22549019607843</v>
      </c>
      <c r="J46" s="1318">
        <v>2483.5700000000002</v>
      </c>
      <c r="K46" s="913">
        <f t="shared" si="1"/>
        <v>184.14547341884779</v>
      </c>
      <c r="L46" s="914">
        <f>G46/E46*100</f>
        <v>132.22549019607843</v>
      </c>
      <c r="M46" s="1106">
        <f t="shared" si="3"/>
        <v>-480.98</v>
      </c>
    </row>
    <row r="47" spans="1:13" s="910" customFormat="1">
      <c r="A47" s="1063"/>
      <c r="B47" s="1070" t="s">
        <v>18</v>
      </c>
      <c r="C47" s="1063" t="s">
        <v>19</v>
      </c>
      <c r="D47" s="1257">
        <v>72.599999999999994</v>
      </c>
      <c r="E47" s="1076">
        <v>72.500196078431372</v>
      </c>
      <c r="F47" s="1076"/>
      <c r="G47" s="1257">
        <v>73</v>
      </c>
      <c r="H47" s="903">
        <f t="shared" si="0"/>
        <v>100.55096418732784</v>
      </c>
      <c r="I47" s="903">
        <f t="shared" si="2"/>
        <v>100.68938285494833</v>
      </c>
      <c r="J47" s="1316">
        <v>73.73</v>
      </c>
      <c r="K47" s="913">
        <f t="shared" si="1"/>
        <v>101</v>
      </c>
      <c r="L47" s="914">
        <f>G47/E47*100</f>
        <v>100.68938285494833</v>
      </c>
      <c r="M47" s="1106">
        <f t="shared" si="3"/>
        <v>-0.40000000000000568</v>
      </c>
    </row>
    <row r="48" spans="1:13" s="910" customFormat="1">
      <c r="A48" s="1063"/>
      <c r="B48" s="1070" t="s">
        <v>20</v>
      </c>
      <c r="C48" s="1063" t="s">
        <v>298</v>
      </c>
      <c r="D48" s="1257">
        <v>6299.6471999999994</v>
      </c>
      <c r="E48" s="1076">
        <v>7395.0199999999995</v>
      </c>
      <c r="F48" s="1076"/>
      <c r="G48" s="1257">
        <f>G46*G47/10</f>
        <v>9845.51</v>
      </c>
      <c r="H48" s="903">
        <f t="shared" si="0"/>
        <v>156.28668856249604</v>
      </c>
      <c r="I48" s="903">
        <f t="shared" si="2"/>
        <v>133.13703005536161</v>
      </c>
      <c r="J48" s="1314">
        <v>18311.36161</v>
      </c>
      <c r="K48" s="913">
        <f t="shared" si="1"/>
        <v>185.98692815303625</v>
      </c>
      <c r="L48" s="914">
        <f>G48/E48*100</f>
        <v>133.13703005536161</v>
      </c>
      <c r="M48" s="1106">
        <f t="shared" si="3"/>
        <v>-3545.8628000000008</v>
      </c>
    </row>
    <row r="49" spans="1:15" s="910" customFormat="1">
      <c r="A49" s="1063" t="s">
        <v>330</v>
      </c>
      <c r="B49" s="1070" t="s">
        <v>977</v>
      </c>
      <c r="C49" s="1063"/>
      <c r="D49" s="1257"/>
      <c r="E49" s="1076"/>
      <c r="F49" s="1076"/>
      <c r="G49" s="1257"/>
      <c r="H49" s="903"/>
      <c r="I49" s="903"/>
      <c r="J49" s="1076"/>
      <c r="K49" s="913"/>
      <c r="L49" s="914"/>
      <c r="M49" s="1106">
        <f t="shared" si="3"/>
        <v>0</v>
      </c>
    </row>
    <row r="50" spans="1:15" s="910" customFormat="1">
      <c r="A50" s="1063"/>
      <c r="B50" s="1070" t="s">
        <v>958</v>
      </c>
      <c r="C50" s="1063" t="s">
        <v>328</v>
      </c>
      <c r="D50" s="1257">
        <v>288.5</v>
      </c>
      <c r="E50" s="1076">
        <v>265</v>
      </c>
      <c r="F50" s="1076">
        <v>62</v>
      </c>
      <c r="G50" s="1257">
        <v>92.3</v>
      </c>
      <c r="H50" s="903">
        <f t="shared" si="0"/>
        <v>31.993067590987867</v>
      </c>
      <c r="I50" s="903">
        <f t="shared" si="2"/>
        <v>34.830188679245282</v>
      </c>
      <c r="J50" s="1076">
        <v>117</v>
      </c>
      <c r="K50" s="913">
        <f t="shared" si="1"/>
        <v>126.7605633802817</v>
      </c>
      <c r="L50" s="914">
        <f>G50/E50*100</f>
        <v>34.830188679245282</v>
      </c>
      <c r="M50" s="1106">
        <f t="shared" si="3"/>
        <v>196.2</v>
      </c>
    </row>
    <row r="51" spans="1:15" s="910" customFormat="1">
      <c r="A51" s="1063"/>
      <c r="B51" s="1070" t="s">
        <v>18</v>
      </c>
      <c r="C51" s="1063" t="s">
        <v>19</v>
      </c>
      <c r="D51" s="1257">
        <v>13.796880415944539</v>
      </c>
      <c r="E51" s="1076">
        <v>14</v>
      </c>
      <c r="F51" s="1076">
        <v>13.32</v>
      </c>
      <c r="G51" s="1257">
        <v>13.58</v>
      </c>
      <c r="H51" s="903">
        <f t="shared" si="0"/>
        <v>98.428047432418865</v>
      </c>
      <c r="I51" s="903">
        <f t="shared" si="2"/>
        <v>97</v>
      </c>
      <c r="J51" s="1071">
        <f>J52/J50*10</f>
        <v>13.764957264957264</v>
      </c>
      <c r="K51" s="913">
        <f t="shared" si="1"/>
        <v>101.36198280528177</v>
      </c>
      <c r="L51" s="914">
        <f>G51/E51*100</f>
        <v>97</v>
      </c>
      <c r="M51" s="1106">
        <f t="shared" si="3"/>
        <v>0.216880415944539</v>
      </c>
    </row>
    <row r="52" spans="1:15" s="910" customFormat="1">
      <c r="A52" s="1063"/>
      <c r="B52" s="1070" t="s">
        <v>20</v>
      </c>
      <c r="C52" s="1063" t="s">
        <v>298</v>
      </c>
      <c r="D52" s="1257">
        <v>398.03999999999996</v>
      </c>
      <c r="E52" s="1076">
        <v>371</v>
      </c>
      <c r="F52" s="1076">
        <f>F50*F51/10</f>
        <v>82.584000000000003</v>
      </c>
      <c r="G52" s="1257">
        <f>G50*G51/10</f>
        <v>125.3434</v>
      </c>
      <c r="H52" s="903">
        <f t="shared" si="0"/>
        <v>31.490151743543365</v>
      </c>
      <c r="I52" s="903">
        <f t="shared" si="2"/>
        <v>33.785283018867922</v>
      </c>
      <c r="J52" s="1076">
        <v>161.05000000000001</v>
      </c>
      <c r="K52" s="913">
        <f t="shared" si="1"/>
        <v>128.48702045739944</v>
      </c>
      <c r="L52" s="914">
        <f>G52/E52*100</f>
        <v>33.785283018867922</v>
      </c>
      <c r="M52" s="1106">
        <f t="shared" si="3"/>
        <v>272.69659999999999</v>
      </c>
    </row>
    <row r="53" spans="1:15" s="1306" customFormat="1">
      <c r="A53" s="1298" t="s">
        <v>331</v>
      </c>
      <c r="B53" s="1299" t="s">
        <v>1090</v>
      </c>
      <c r="C53" s="1300"/>
      <c r="D53" s="1301"/>
      <c r="E53" s="1301"/>
      <c r="F53" s="1301"/>
      <c r="G53" s="1301"/>
      <c r="H53" s="1302"/>
      <c r="I53" s="1302"/>
      <c r="J53" s="1301"/>
      <c r="K53" s="1303"/>
      <c r="L53" s="1304"/>
      <c r="M53" s="1305">
        <f t="shared" si="3"/>
        <v>0</v>
      </c>
    </row>
    <row r="54" spans="1:15" s="1306" customFormat="1">
      <c r="A54" s="1298"/>
      <c r="B54" s="1299" t="s">
        <v>958</v>
      </c>
      <c r="C54" s="1298" t="s">
        <v>328</v>
      </c>
      <c r="D54" s="1301">
        <v>147</v>
      </c>
      <c r="E54" s="1301">
        <v>120</v>
      </c>
      <c r="F54" s="1301">
        <v>65</v>
      </c>
      <c r="G54" s="1314">
        <v>206.01</v>
      </c>
      <c r="H54" s="1302">
        <f t="shared" ref="H54:H56" si="5">G54/D54*100</f>
        <v>140.14285714285714</v>
      </c>
      <c r="I54" s="1302">
        <f t="shared" ref="I54:I56" si="6">G54/E54*100</f>
        <v>171.67500000000001</v>
      </c>
      <c r="J54" s="1314">
        <v>204.45</v>
      </c>
      <c r="K54" s="1303">
        <f t="shared" si="1"/>
        <v>99.24275520605795</v>
      </c>
      <c r="L54" s="1304">
        <f>G54/E54*100</f>
        <v>171.67500000000001</v>
      </c>
      <c r="M54" s="1305">
        <f t="shared" si="3"/>
        <v>-59.009999999999991</v>
      </c>
      <c r="O54" s="1410">
        <f>G54-D54</f>
        <v>59.009999999999991</v>
      </c>
    </row>
    <row r="55" spans="1:15" s="1306" customFormat="1">
      <c r="A55" s="1298"/>
      <c r="B55" s="1299" t="s">
        <v>18</v>
      </c>
      <c r="C55" s="1298" t="s">
        <v>19</v>
      </c>
      <c r="D55" s="1301">
        <f>D56/D54*10</f>
        <v>12.512925170068028</v>
      </c>
      <c r="E55" s="1301">
        <f t="shared" ref="E55:G55" si="7">E56/E54*10</f>
        <v>12.499499999999998</v>
      </c>
      <c r="F55" s="1301">
        <f t="shared" si="7"/>
        <v>12.53</v>
      </c>
      <c r="G55" s="1314">
        <f t="shared" si="7"/>
        <v>12.822678510751908</v>
      </c>
      <c r="H55" s="1302">
        <f t="shared" si="5"/>
        <v>102.47546705885236</v>
      </c>
      <c r="I55" s="1302">
        <f t="shared" si="6"/>
        <v>102.58553150727559</v>
      </c>
      <c r="J55" s="1314">
        <f>J56/J54*10</f>
        <v>12.950905295859428</v>
      </c>
      <c r="K55" s="1303">
        <f t="shared" si="1"/>
        <v>101</v>
      </c>
      <c r="L55" s="1304">
        <f>G55/E55*100</f>
        <v>102.58553150727559</v>
      </c>
      <c r="M55" s="1305">
        <f t="shared" si="3"/>
        <v>-0.30975334068387994</v>
      </c>
      <c r="N55" s="1305">
        <f>G55-D55</f>
        <v>0.30975334068387994</v>
      </c>
      <c r="O55" s="1410">
        <f t="shared" ref="O55:O56" si="8">G55-D55</f>
        <v>0.30975334068387994</v>
      </c>
    </row>
    <row r="56" spans="1:15" s="1308" customFormat="1">
      <c r="A56" s="1298"/>
      <c r="B56" s="1299" t="s">
        <v>20</v>
      </c>
      <c r="C56" s="1298" t="s">
        <v>298</v>
      </c>
      <c r="D56" s="1301">
        <v>183.94</v>
      </c>
      <c r="E56" s="1301">
        <v>149.99399999999997</v>
      </c>
      <c r="F56" s="1301">
        <v>81.444999999999993</v>
      </c>
      <c r="G56" s="1314">
        <v>264.16000000000003</v>
      </c>
      <c r="H56" s="1302">
        <f t="shared" si="5"/>
        <v>143.61204740676311</v>
      </c>
      <c r="I56" s="1302">
        <f t="shared" si="6"/>
        <v>176.11371121511533</v>
      </c>
      <c r="J56" s="1314">
        <v>264.78125877384599</v>
      </c>
      <c r="K56" s="1303">
        <f t="shared" si="1"/>
        <v>100.23518275811855</v>
      </c>
      <c r="L56" s="1304">
        <f>G56/E56*100</f>
        <v>176.11371121511533</v>
      </c>
      <c r="M56" s="1305">
        <f t="shared" si="3"/>
        <v>-80.220000000000027</v>
      </c>
      <c r="N56" s="1319">
        <f>G56-D56</f>
        <v>80.220000000000027</v>
      </c>
      <c r="O56" s="1410">
        <f t="shared" si="8"/>
        <v>80.220000000000027</v>
      </c>
    </row>
    <row r="57" spans="1:15" s="1067" customFormat="1">
      <c r="A57" s="1063" t="s">
        <v>689</v>
      </c>
      <c r="B57" s="1070" t="s">
        <v>1201</v>
      </c>
      <c r="C57" s="1063"/>
      <c r="D57" s="1257"/>
      <c r="E57" s="1076"/>
      <c r="F57" s="1076"/>
      <c r="G57" s="1257"/>
      <c r="H57" s="903"/>
      <c r="I57" s="903"/>
      <c r="J57" s="917"/>
      <c r="K57" s="913"/>
      <c r="L57" s="914"/>
      <c r="M57" s="1106">
        <f t="shared" si="3"/>
        <v>0</v>
      </c>
    </row>
    <row r="58" spans="1:15" s="1036" customFormat="1">
      <c r="A58" s="1072"/>
      <c r="B58" s="1073" t="s">
        <v>958</v>
      </c>
      <c r="C58" s="1072" t="s">
        <v>328</v>
      </c>
      <c r="D58" s="1257">
        <v>276.11</v>
      </c>
      <c r="E58" s="1076">
        <v>280</v>
      </c>
      <c r="F58" s="1076">
        <v>290</v>
      </c>
      <c r="G58" s="1257">
        <v>290</v>
      </c>
      <c r="H58" s="903">
        <f t="shared" si="0"/>
        <v>105.03060374488429</v>
      </c>
      <c r="I58" s="903">
        <f t="shared" si="2"/>
        <v>103.57142857142858</v>
      </c>
      <c r="J58" s="1076">
        <v>290</v>
      </c>
      <c r="K58" s="913">
        <f t="shared" si="1"/>
        <v>100</v>
      </c>
      <c r="L58" s="914">
        <f>G58/E58*100</f>
        <v>103.57142857142858</v>
      </c>
      <c r="M58" s="1106">
        <f t="shared" si="3"/>
        <v>-13.889999999999986</v>
      </c>
    </row>
    <row r="59" spans="1:15" s="1067" customFormat="1">
      <c r="A59" s="1063"/>
      <c r="B59" s="1070" t="s">
        <v>18</v>
      </c>
      <c r="C59" s="1063" t="s">
        <v>19</v>
      </c>
      <c r="D59" s="1257">
        <v>550</v>
      </c>
      <c r="E59" s="1076">
        <v>550</v>
      </c>
      <c r="F59" s="1076"/>
      <c r="G59" s="1257">
        <v>550</v>
      </c>
      <c r="H59" s="903">
        <f t="shared" si="0"/>
        <v>100</v>
      </c>
      <c r="I59" s="903">
        <f t="shared" si="2"/>
        <v>100</v>
      </c>
      <c r="J59" s="1076">
        <v>550</v>
      </c>
      <c r="K59" s="913">
        <f t="shared" si="1"/>
        <v>100</v>
      </c>
      <c r="L59" s="914">
        <f>G59/E59*100</f>
        <v>100</v>
      </c>
      <c r="M59" s="1106">
        <f t="shared" si="3"/>
        <v>0</v>
      </c>
    </row>
    <row r="60" spans="1:15" s="1067" customFormat="1">
      <c r="A60" s="1063"/>
      <c r="B60" s="1070" t="s">
        <v>20</v>
      </c>
      <c r="C60" s="1063" t="s">
        <v>298</v>
      </c>
      <c r="D60" s="1257">
        <v>15186.05</v>
      </c>
      <c r="E60" s="1076">
        <f>E58*E59/10</f>
        <v>15400</v>
      </c>
      <c r="F60" s="1076">
        <f>F58*F59/10</f>
        <v>0</v>
      </c>
      <c r="G60" s="1257">
        <f>G58*G59/10</f>
        <v>15950</v>
      </c>
      <c r="H60" s="903">
        <f t="shared" si="0"/>
        <v>105.03060374488429</v>
      </c>
      <c r="I60" s="903">
        <f t="shared" si="2"/>
        <v>103.57142857142858</v>
      </c>
      <c r="J60" s="1076">
        <f>J58*J59/10</f>
        <v>15950</v>
      </c>
      <c r="K60" s="913">
        <f t="shared" si="1"/>
        <v>100</v>
      </c>
      <c r="L60" s="914">
        <f>G60/E60*100</f>
        <v>103.57142857142858</v>
      </c>
      <c r="M60" s="1106">
        <f t="shared" si="3"/>
        <v>-763.95000000000073</v>
      </c>
    </row>
    <row r="61" spans="1:15">
      <c r="A61" s="1061" t="s">
        <v>978</v>
      </c>
      <c r="B61" s="1062" t="s">
        <v>979</v>
      </c>
      <c r="C61" s="1061"/>
      <c r="D61" s="1257"/>
      <c r="E61" s="1076"/>
      <c r="F61" s="1076"/>
      <c r="G61" s="1257"/>
      <c r="H61" s="903"/>
      <c r="I61" s="903"/>
      <c r="J61" s="1076"/>
      <c r="K61" s="913"/>
      <c r="L61" s="914"/>
      <c r="M61" s="1106">
        <f t="shared" si="3"/>
        <v>0</v>
      </c>
    </row>
    <row r="62" spans="1:15">
      <c r="A62" s="1063"/>
      <c r="B62" s="1062" t="s">
        <v>1202</v>
      </c>
      <c r="C62" s="1063"/>
      <c r="D62" s="1257"/>
      <c r="E62" s="1076"/>
      <c r="F62" s="1076"/>
      <c r="G62" s="1257"/>
      <c r="H62" s="903"/>
      <c r="I62" s="903"/>
      <c r="J62" s="1076"/>
      <c r="K62" s="913"/>
      <c r="L62" s="914"/>
      <c r="M62" s="1106">
        <f t="shared" si="3"/>
        <v>0</v>
      </c>
    </row>
    <row r="63" spans="1:15">
      <c r="A63" s="1063"/>
      <c r="B63" s="1080" t="s">
        <v>327</v>
      </c>
      <c r="C63" s="1063" t="s">
        <v>328</v>
      </c>
      <c r="D63" s="1257">
        <v>319</v>
      </c>
      <c r="E63" s="1076">
        <v>320</v>
      </c>
      <c r="F63" s="1076">
        <v>319</v>
      </c>
      <c r="G63" s="1257">
        <v>319</v>
      </c>
      <c r="H63" s="903">
        <f t="shared" si="0"/>
        <v>100</v>
      </c>
      <c r="I63" s="903">
        <f t="shared" si="2"/>
        <v>99.6875</v>
      </c>
      <c r="J63" s="1076">
        <v>320</v>
      </c>
      <c r="K63" s="913">
        <f t="shared" si="1"/>
        <v>100.31347962382443</v>
      </c>
      <c r="L63" s="914">
        <f>G63/E63*100</f>
        <v>99.6875</v>
      </c>
      <c r="M63" s="1106">
        <f t="shared" si="3"/>
        <v>0</v>
      </c>
    </row>
    <row r="64" spans="1:15">
      <c r="A64" s="1063"/>
      <c r="B64" s="1080" t="s">
        <v>1203</v>
      </c>
      <c r="C64" s="1063" t="s">
        <v>328</v>
      </c>
      <c r="D64" s="1257">
        <v>319</v>
      </c>
      <c r="E64" s="1076">
        <v>320</v>
      </c>
      <c r="F64" s="1076">
        <v>50</v>
      </c>
      <c r="G64" s="1257">
        <v>319</v>
      </c>
      <c r="H64" s="903">
        <f t="shared" si="0"/>
        <v>100</v>
      </c>
      <c r="I64" s="903">
        <f t="shared" si="2"/>
        <v>99.6875</v>
      </c>
      <c r="J64" s="1076">
        <v>320</v>
      </c>
      <c r="K64" s="913">
        <f t="shared" si="1"/>
        <v>100.31347962382443</v>
      </c>
      <c r="L64" s="914">
        <f>G64/E64*100</f>
        <v>99.6875</v>
      </c>
      <c r="M64" s="1106">
        <f t="shared" si="3"/>
        <v>0</v>
      </c>
    </row>
    <row r="65" spans="1:15">
      <c r="A65" s="1063"/>
      <c r="B65" s="1080" t="s">
        <v>18</v>
      </c>
      <c r="C65" s="1063" t="s">
        <v>1204</v>
      </c>
      <c r="D65" s="1257">
        <v>150</v>
      </c>
      <c r="E65" s="1076">
        <v>200</v>
      </c>
      <c r="F65" s="1076">
        <v>170</v>
      </c>
      <c r="G65" s="1257">
        <v>170</v>
      </c>
      <c r="H65" s="903">
        <f t="shared" si="0"/>
        <v>113.33333333333333</v>
      </c>
      <c r="I65" s="903">
        <f t="shared" si="2"/>
        <v>85</v>
      </c>
      <c r="J65" s="1076">
        <v>180</v>
      </c>
      <c r="K65" s="913">
        <f t="shared" si="1"/>
        <v>105.88235294117648</v>
      </c>
      <c r="L65" s="914">
        <f>G65/E65*100</f>
        <v>85</v>
      </c>
      <c r="M65" s="1106">
        <f t="shared" si="3"/>
        <v>-20</v>
      </c>
    </row>
    <row r="66" spans="1:15">
      <c r="A66" s="1063"/>
      <c r="B66" s="1080" t="s">
        <v>20</v>
      </c>
      <c r="C66" s="1063" t="s">
        <v>298</v>
      </c>
      <c r="D66" s="1257">
        <v>4785</v>
      </c>
      <c r="E66" s="1076">
        <v>6400</v>
      </c>
      <c r="F66" s="1076">
        <f>F64*F65/10</f>
        <v>850</v>
      </c>
      <c r="G66" s="1257">
        <f>G64*G65/10</f>
        <v>5423</v>
      </c>
      <c r="H66" s="903">
        <f t="shared" si="0"/>
        <v>113.33333333333333</v>
      </c>
      <c r="I66" s="903">
        <f t="shared" si="2"/>
        <v>84.734375</v>
      </c>
      <c r="J66" s="1076">
        <f>J64*J65/10</f>
        <v>5760</v>
      </c>
      <c r="K66" s="913">
        <f t="shared" si="1"/>
        <v>106.21427254287295</v>
      </c>
      <c r="L66" s="914">
        <f>G66/E66*100</f>
        <v>84.734375</v>
      </c>
      <c r="M66" s="1106">
        <f t="shared" si="3"/>
        <v>-638</v>
      </c>
    </row>
    <row r="67" spans="1:15">
      <c r="A67" s="587">
        <v>2</v>
      </c>
      <c r="B67" s="912" t="s">
        <v>23</v>
      </c>
      <c r="C67" s="588"/>
      <c r="D67" s="1257"/>
      <c r="E67" s="1076"/>
      <c r="F67" s="1076"/>
      <c r="G67" s="1257"/>
      <c r="H67" s="903"/>
      <c r="I67" s="903"/>
      <c r="J67" s="1076"/>
      <c r="K67" s="913"/>
      <c r="L67" s="914"/>
      <c r="M67" s="1106">
        <f t="shared" si="3"/>
        <v>0</v>
      </c>
    </row>
    <row r="68" spans="1:15">
      <c r="A68" s="588"/>
      <c r="B68" s="1122" t="s">
        <v>980</v>
      </c>
      <c r="C68" s="588" t="s">
        <v>328</v>
      </c>
      <c r="D68" s="1257">
        <v>51093.87</v>
      </c>
      <c r="E68" s="1076">
        <v>51522.45</v>
      </c>
      <c r="F68" s="1076">
        <v>51006.38</v>
      </c>
      <c r="G68" s="1259">
        <v>51522.45</v>
      </c>
      <c r="H68" s="903">
        <f t="shared" si="0"/>
        <v>100.83880903912738</v>
      </c>
      <c r="I68" s="903">
        <f t="shared" si="2"/>
        <v>100</v>
      </c>
      <c r="J68" s="1076">
        <v>51998.41</v>
      </c>
      <c r="K68" s="913">
        <f t="shared" si="1"/>
        <v>100.92379147342567</v>
      </c>
      <c r="L68" s="914">
        <f>G68/E68*100</f>
        <v>100</v>
      </c>
      <c r="M68" s="1106">
        <f t="shared" si="3"/>
        <v>-428.57999999999447</v>
      </c>
    </row>
    <row r="69" spans="1:15">
      <c r="A69" s="588"/>
      <c r="B69" s="1122" t="s">
        <v>981</v>
      </c>
      <c r="C69" s="588" t="s">
        <v>982</v>
      </c>
      <c r="D69" s="1257">
        <f>D71+D72+D74</f>
        <v>166.67999999999998</v>
      </c>
      <c r="E69" s="1076">
        <f>E71+E72+E74</f>
        <v>167.81</v>
      </c>
      <c r="F69" s="1076">
        <f>F71+F72+F74</f>
        <v>32.81</v>
      </c>
      <c r="G69" s="1288">
        <f>G71+G72+G74</f>
        <v>213.07599999999999</v>
      </c>
      <c r="H69" s="903">
        <f t="shared" si="0"/>
        <v>127.8353731701464</v>
      </c>
      <c r="I69" s="903">
        <f t="shared" si="2"/>
        <v>126.97455455574757</v>
      </c>
      <c r="J69" s="1292">
        <f>J71+J72+J73</f>
        <v>138.934</v>
      </c>
      <c r="K69" s="913"/>
      <c r="L69" s="914">
        <f>G69/E69*100</f>
        <v>126.97455455574757</v>
      </c>
      <c r="M69" s="1106">
        <f t="shared" si="3"/>
        <v>-46.396000000000015</v>
      </c>
    </row>
    <row r="70" spans="1:15">
      <c r="A70" s="588"/>
      <c r="B70" s="1081" t="s">
        <v>24</v>
      </c>
      <c r="C70" s="588"/>
      <c r="D70" s="1257"/>
      <c r="E70" s="1076"/>
      <c r="F70" s="1076"/>
      <c r="G70" s="1288"/>
      <c r="H70" s="903"/>
      <c r="I70" s="903"/>
      <c r="J70" s="1286"/>
      <c r="K70" s="913"/>
      <c r="L70" s="914"/>
      <c r="M70" s="1106">
        <f t="shared" si="3"/>
        <v>0</v>
      </c>
    </row>
    <row r="71" spans="1:15">
      <c r="A71" s="588"/>
      <c r="B71" s="1122" t="s">
        <v>983</v>
      </c>
      <c r="C71" s="588" t="s">
        <v>982</v>
      </c>
      <c r="D71" s="1257">
        <v>61.44</v>
      </c>
      <c r="E71" s="1076">
        <v>52.81</v>
      </c>
      <c r="F71" s="1076">
        <v>32.81</v>
      </c>
      <c r="G71" s="1288"/>
      <c r="H71" s="903">
        <f t="shared" ref="H71:H130" si="9">G71/D71*100</f>
        <v>0</v>
      </c>
      <c r="I71" s="903">
        <f t="shared" ref="I71:I130" si="10">G71/E71*100</f>
        <v>0</v>
      </c>
      <c r="J71" s="1286"/>
      <c r="K71" s="913"/>
      <c r="L71" s="914">
        <f t="shared" ref="L71:L78" si="11">G71/E71*100</f>
        <v>0</v>
      </c>
      <c r="M71" s="1106">
        <f t="shared" si="3"/>
        <v>61.44</v>
      </c>
    </row>
    <row r="72" spans="1:15">
      <c r="A72" s="588"/>
      <c r="B72" s="1122" t="s">
        <v>1507</v>
      </c>
      <c r="C72" s="588" t="s">
        <v>982</v>
      </c>
      <c r="D72" s="1257">
        <v>82.01</v>
      </c>
      <c r="E72" s="1076">
        <v>100</v>
      </c>
      <c r="F72" s="1076">
        <v>0</v>
      </c>
      <c r="G72" s="1288">
        <v>213.07599999999999</v>
      </c>
      <c r="H72" s="903">
        <f t="shared" si="9"/>
        <v>259.81709547616146</v>
      </c>
      <c r="I72" s="903">
        <f t="shared" si="10"/>
        <v>213.07599999999999</v>
      </c>
      <c r="J72" s="1286">
        <v>100</v>
      </c>
      <c r="K72" s="913"/>
      <c r="L72" s="914">
        <f t="shared" si="11"/>
        <v>213.07599999999999</v>
      </c>
      <c r="M72" s="1106">
        <f t="shared" si="3"/>
        <v>-131.06599999999997</v>
      </c>
    </row>
    <row r="73" spans="1:15" s="909" customFormat="1">
      <c r="A73" s="1293"/>
      <c r="B73" s="1284" t="s">
        <v>1505</v>
      </c>
      <c r="C73" s="1293"/>
      <c r="D73" s="1288"/>
      <c r="E73" s="1286"/>
      <c r="F73" s="1286"/>
      <c r="G73" s="1288"/>
      <c r="H73" s="1294"/>
      <c r="I73" s="1294"/>
      <c r="J73" s="1291">
        <v>38.933999999999997</v>
      </c>
      <c r="K73" s="1295"/>
      <c r="L73" s="914"/>
      <c r="M73" s="1296"/>
    </row>
    <row r="74" spans="1:15">
      <c r="A74" s="587"/>
      <c r="B74" s="1122" t="s">
        <v>1205</v>
      </c>
      <c r="C74" s="588" t="s">
        <v>328</v>
      </c>
      <c r="D74" s="1257">
        <v>23.23</v>
      </c>
      <c r="E74" s="1076">
        <v>15</v>
      </c>
      <c r="F74" s="1076">
        <v>0</v>
      </c>
      <c r="G74" s="1259"/>
      <c r="H74" s="903">
        <f t="shared" si="9"/>
        <v>0</v>
      </c>
      <c r="I74" s="903">
        <f t="shared" si="10"/>
        <v>0</v>
      </c>
      <c r="J74" s="1076"/>
      <c r="K74" s="913"/>
      <c r="L74" s="914">
        <f t="shared" si="11"/>
        <v>0</v>
      </c>
      <c r="M74" s="1106">
        <f t="shared" si="3"/>
        <v>23.23</v>
      </c>
    </row>
    <row r="75" spans="1:15">
      <c r="A75" s="587"/>
      <c r="B75" s="1122" t="s">
        <v>25</v>
      </c>
      <c r="C75" s="588" t="s">
        <v>984</v>
      </c>
      <c r="D75" s="1257"/>
      <c r="E75" s="1076">
        <v>2</v>
      </c>
      <c r="F75" s="1076"/>
      <c r="G75" s="1272">
        <v>1.96</v>
      </c>
      <c r="H75" s="903"/>
      <c r="I75" s="903">
        <f t="shared" si="10"/>
        <v>98</v>
      </c>
      <c r="J75" s="1076">
        <v>2</v>
      </c>
      <c r="K75" s="913">
        <f t="shared" ref="K75:K130" si="12">J75/G75*100</f>
        <v>102.04081632653062</v>
      </c>
      <c r="L75" s="914">
        <f t="shared" si="11"/>
        <v>98</v>
      </c>
      <c r="M75" s="1106">
        <f t="shared" si="3"/>
        <v>-1.96</v>
      </c>
    </row>
    <row r="76" spans="1:15">
      <c r="A76" s="587"/>
      <c r="B76" s="1122" t="s">
        <v>985</v>
      </c>
      <c r="C76" s="588" t="s">
        <v>986</v>
      </c>
      <c r="D76" s="1257">
        <v>86.21</v>
      </c>
      <c r="E76" s="1076" t="e">
        <f>#REF!</f>
        <v>#REF!</v>
      </c>
      <c r="F76" s="1076">
        <v>99.81</v>
      </c>
      <c r="G76" s="1257">
        <v>99.81</v>
      </c>
      <c r="H76" s="903">
        <f t="shared" si="9"/>
        <v>115.77543208444496</v>
      </c>
      <c r="I76" s="903" t="e">
        <f t="shared" si="10"/>
        <v>#REF!</v>
      </c>
      <c r="J76" s="1076">
        <f>G76</f>
        <v>99.81</v>
      </c>
      <c r="K76" s="913">
        <f t="shared" si="12"/>
        <v>100</v>
      </c>
      <c r="L76" s="914" t="e">
        <f t="shared" si="11"/>
        <v>#REF!</v>
      </c>
      <c r="M76" s="1106">
        <f t="shared" si="3"/>
        <v>-13.600000000000009</v>
      </c>
    </row>
    <row r="77" spans="1:15" s="1308" customFormat="1">
      <c r="A77" s="1310"/>
      <c r="B77" s="1311" t="s">
        <v>987</v>
      </c>
      <c r="C77" s="1310" t="s">
        <v>986</v>
      </c>
      <c r="D77" s="1301">
        <f>D78+D79</f>
        <v>2138</v>
      </c>
      <c r="E77" s="1301">
        <f>E78+E79</f>
        <v>2488</v>
      </c>
      <c r="F77" s="1301">
        <f t="shared" ref="F77:G77" si="13">F78+F79</f>
        <v>2238</v>
      </c>
      <c r="G77" s="1314">
        <f t="shared" si="13"/>
        <v>2346.8200000000002</v>
      </c>
      <c r="H77" s="1302">
        <f t="shared" si="9"/>
        <v>109.76707202993452</v>
      </c>
      <c r="I77" s="1302">
        <f t="shared" si="10"/>
        <v>94.325562700964639</v>
      </c>
      <c r="J77" s="1321" t="e">
        <f>J79+J78</f>
        <v>#REF!</v>
      </c>
      <c r="K77" s="1303" t="e">
        <f t="shared" si="12"/>
        <v>#REF!</v>
      </c>
      <c r="L77" s="1304">
        <f t="shared" si="11"/>
        <v>94.325562700964639</v>
      </c>
      <c r="M77" s="1305">
        <f t="shared" ref="M77:M130" si="14">D77-G77</f>
        <v>-208.82000000000016</v>
      </c>
    </row>
    <row r="78" spans="1:15" s="1308" customFormat="1">
      <c r="A78" s="1310"/>
      <c r="B78" s="1312" t="s">
        <v>1206</v>
      </c>
      <c r="C78" s="1310" t="s">
        <v>1207</v>
      </c>
      <c r="D78" s="1283">
        <v>147.13</v>
      </c>
      <c r="E78" s="1301">
        <v>350</v>
      </c>
      <c r="F78" s="1301">
        <v>100</v>
      </c>
      <c r="G78" s="1314">
        <v>210.82</v>
      </c>
      <c r="H78" s="1302">
        <f t="shared" si="9"/>
        <v>143.28824848773195</v>
      </c>
      <c r="I78" s="1302">
        <f t="shared" si="10"/>
        <v>60.234285714285704</v>
      </c>
      <c r="J78" s="1301" t="e">
        <f>#REF!</f>
        <v>#REF!</v>
      </c>
      <c r="K78" s="1303" t="e">
        <f t="shared" si="12"/>
        <v>#REF!</v>
      </c>
      <c r="L78" s="1304">
        <f t="shared" si="11"/>
        <v>60.234285714285704</v>
      </c>
      <c r="M78" s="1305">
        <f t="shared" si="14"/>
        <v>-63.69</v>
      </c>
    </row>
    <row r="79" spans="1:15" s="1308" customFormat="1">
      <c r="A79" s="1310"/>
      <c r="B79" s="1312" t="s">
        <v>1208</v>
      </c>
      <c r="C79" s="1310" t="s">
        <v>986</v>
      </c>
      <c r="D79" s="1283">
        <v>1990.87</v>
      </c>
      <c r="E79" s="1301">
        <v>2138</v>
      </c>
      <c r="F79" s="1301">
        <v>2138</v>
      </c>
      <c r="G79" s="1301">
        <v>2136</v>
      </c>
      <c r="H79" s="1302">
        <f t="shared" si="9"/>
        <v>107.28977783582052</v>
      </c>
      <c r="I79" s="1302">
        <f t="shared" si="10"/>
        <v>99.906454630495787</v>
      </c>
      <c r="J79" s="1321">
        <f>210.82+147.13+130+1288.11</f>
        <v>1776.06</v>
      </c>
      <c r="K79" s="1303">
        <f t="shared" si="12"/>
        <v>83.148876404494374</v>
      </c>
      <c r="L79" s="1304"/>
      <c r="M79" s="1305">
        <f t="shared" si="14"/>
        <v>-145.13000000000011</v>
      </c>
      <c r="N79" s="1313"/>
      <c r="O79" s="1313"/>
    </row>
    <row r="80" spans="1:15" s="1067" customFormat="1">
      <c r="A80" s="588"/>
      <c r="B80" s="1122" t="s">
        <v>988</v>
      </c>
      <c r="C80" s="588" t="s">
        <v>989</v>
      </c>
      <c r="D80" s="1257"/>
      <c r="E80" s="1076"/>
      <c r="F80" s="1076"/>
      <c r="G80" s="1257"/>
      <c r="H80" s="1302"/>
      <c r="I80" s="1302"/>
      <c r="J80" s="1076"/>
      <c r="K80" s="1303"/>
      <c r="L80" s="914"/>
      <c r="M80" s="1106">
        <f t="shared" si="14"/>
        <v>0</v>
      </c>
    </row>
    <row r="81" spans="1:16" s="910" customFormat="1">
      <c r="A81" s="588"/>
      <c r="B81" s="1122" t="s">
        <v>990</v>
      </c>
      <c r="C81" s="588" t="s">
        <v>11</v>
      </c>
      <c r="D81" s="1257">
        <v>42.87</v>
      </c>
      <c r="E81" s="1076">
        <v>43.3</v>
      </c>
      <c r="F81" s="1076">
        <v>42.87</v>
      </c>
      <c r="G81" s="1257">
        <v>43.3</v>
      </c>
      <c r="H81" s="1302">
        <f t="shared" si="9"/>
        <v>101.00303242360624</v>
      </c>
      <c r="I81" s="1302">
        <f t="shared" si="10"/>
        <v>100</v>
      </c>
      <c r="J81" s="1076">
        <v>43.7</v>
      </c>
      <c r="K81" s="1303">
        <f t="shared" si="12"/>
        <v>100.92378752886837</v>
      </c>
      <c r="L81" s="914">
        <f>G81-E81</f>
        <v>0</v>
      </c>
      <c r="M81" s="1106">
        <f t="shared" si="14"/>
        <v>-0.42999999999999972</v>
      </c>
    </row>
    <row r="82" spans="1:16" s="910" customFormat="1">
      <c r="A82" s="587">
        <v>3</v>
      </c>
      <c r="B82" s="912" t="s">
        <v>991</v>
      </c>
      <c r="C82" s="588"/>
      <c r="D82" s="1260">
        <f t="shared" ref="D82:F82" si="15">D83+D84+D85</f>
        <v>46357</v>
      </c>
      <c r="E82" s="1260">
        <f t="shared" si="15"/>
        <v>47745</v>
      </c>
      <c r="F82" s="1260">
        <f t="shared" si="15"/>
        <v>46473</v>
      </c>
      <c r="G82" s="1260">
        <f>G83+G84+G85</f>
        <v>47050</v>
      </c>
      <c r="H82" s="1123"/>
      <c r="I82" s="1123"/>
      <c r="J82" s="1123"/>
      <c r="K82" s="913"/>
      <c r="L82" s="914"/>
      <c r="M82" s="1106">
        <f t="shared" si="14"/>
        <v>-693</v>
      </c>
      <c r="N82" s="910">
        <f>G86/D86*100</f>
        <v>103.30362630608482</v>
      </c>
    </row>
    <row r="83" spans="1:16" s="910" customFormat="1">
      <c r="A83" s="588"/>
      <c r="B83" s="1124" t="s">
        <v>300</v>
      </c>
      <c r="C83" s="1082" t="s">
        <v>301</v>
      </c>
      <c r="D83" s="1261">
        <v>14990</v>
      </c>
      <c r="E83" s="226">
        <v>15040</v>
      </c>
      <c r="F83" s="226">
        <v>15017</v>
      </c>
      <c r="G83" s="1261">
        <v>15120</v>
      </c>
      <c r="H83" s="903">
        <f t="shared" si="9"/>
        <v>100.86724482988659</v>
      </c>
      <c r="I83" s="903">
        <f t="shared" si="10"/>
        <v>100.53191489361701</v>
      </c>
      <c r="J83" s="226">
        <f>ROUND(G83*1.02,0)</f>
        <v>15422</v>
      </c>
      <c r="K83" s="913">
        <f t="shared" si="12"/>
        <v>101.99735449735449</v>
      </c>
      <c r="L83" s="914">
        <f t="shared" ref="L83:L88" si="16">G83/E83*100</f>
        <v>100.53191489361701</v>
      </c>
      <c r="M83" s="1106">
        <f t="shared" si="14"/>
        <v>-130</v>
      </c>
      <c r="N83" s="1107">
        <f>D83+D84+D85</f>
        <v>46357</v>
      </c>
      <c r="O83" s="1107">
        <f>E83+E84+E85</f>
        <v>47745</v>
      </c>
      <c r="P83" s="1107">
        <f>G83+G84+G85</f>
        <v>47050</v>
      </c>
    </row>
    <row r="84" spans="1:16" s="910" customFormat="1">
      <c r="A84" s="588"/>
      <c r="B84" s="1124" t="s">
        <v>302</v>
      </c>
      <c r="C84" s="1082" t="s">
        <v>301</v>
      </c>
      <c r="D84" s="1261">
        <v>5567</v>
      </c>
      <c r="E84" s="226">
        <v>5610</v>
      </c>
      <c r="F84" s="226">
        <v>5588</v>
      </c>
      <c r="G84" s="1261">
        <v>5680</v>
      </c>
      <c r="H84" s="903">
        <f t="shared" si="9"/>
        <v>102.0298185737381</v>
      </c>
      <c r="I84" s="903">
        <f t="shared" si="10"/>
        <v>101.24777183600713</v>
      </c>
      <c r="J84" s="226">
        <f>ROUND(G84*1.02,0)</f>
        <v>5794</v>
      </c>
      <c r="K84" s="913">
        <f t="shared" si="12"/>
        <v>102.00704225352113</v>
      </c>
      <c r="L84" s="914">
        <f t="shared" si="16"/>
        <v>101.24777183600713</v>
      </c>
      <c r="M84" s="1106">
        <f t="shared" si="14"/>
        <v>-113</v>
      </c>
      <c r="N84" s="1107">
        <f>G83-D83</f>
        <v>130</v>
      </c>
      <c r="P84" s="910">
        <f>P83/O83*100</f>
        <v>98.544350193737557</v>
      </c>
    </row>
    <row r="85" spans="1:16" s="910" customFormat="1">
      <c r="A85" s="588"/>
      <c r="B85" s="1124" t="s">
        <v>303</v>
      </c>
      <c r="C85" s="1082" t="s">
        <v>301</v>
      </c>
      <c r="D85" s="1261">
        <v>25800</v>
      </c>
      <c r="E85" s="226">
        <v>27095</v>
      </c>
      <c r="F85" s="226">
        <v>25868</v>
      </c>
      <c r="G85" s="1261">
        <v>26250</v>
      </c>
      <c r="H85" s="903">
        <f t="shared" si="9"/>
        <v>101.74418604651163</v>
      </c>
      <c r="I85" s="903">
        <f t="shared" si="10"/>
        <v>96.881343421295441</v>
      </c>
      <c r="J85" s="226">
        <f>ROUND(G85*1.01,0)</f>
        <v>26513</v>
      </c>
      <c r="K85" s="913">
        <f t="shared" si="12"/>
        <v>101.00190476190475</v>
      </c>
      <c r="L85" s="914">
        <f t="shared" si="16"/>
        <v>96.881343421295441</v>
      </c>
      <c r="M85" s="1106">
        <f t="shared" si="14"/>
        <v>-450</v>
      </c>
      <c r="N85" s="1107">
        <f t="shared" ref="N85:N87" si="17">G84-D84</f>
        <v>113</v>
      </c>
      <c r="P85" s="1107">
        <f>P83-N83</f>
        <v>693</v>
      </c>
    </row>
    <row r="86" spans="1:16" s="910" customFormat="1">
      <c r="A86" s="588"/>
      <c r="B86" s="1124" t="s">
        <v>304</v>
      </c>
      <c r="C86" s="1082" t="s">
        <v>301</v>
      </c>
      <c r="D86" s="1261">
        <v>195240</v>
      </c>
      <c r="E86" s="226">
        <v>203300</v>
      </c>
      <c r="F86" s="226">
        <v>197410</v>
      </c>
      <c r="G86" s="1261">
        <v>201690</v>
      </c>
      <c r="H86" s="903">
        <f t="shared" si="9"/>
        <v>103.30362630608482</v>
      </c>
      <c r="I86" s="903">
        <f t="shared" si="10"/>
        <v>99.2080668962125</v>
      </c>
      <c r="J86" s="226">
        <f>ROUND(G86*1.01,0)</f>
        <v>203707</v>
      </c>
      <c r="K86" s="913">
        <f t="shared" si="12"/>
        <v>101.0000495810402</v>
      </c>
      <c r="L86" s="914">
        <f t="shared" si="16"/>
        <v>99.2080668962125</v>
      </c>
      <c r="M86" s="1106">
        <f t="shared" si="14"/>
        <v>-6450</v>
      </c>
      <c r="N86" s="1107">
        <f t="shared" si="17"/>
        <v>450</v>
      </c>
    </row>
    <row r="87" spans="1:16" s="1067" customFormat="1">
      <c r="A87" s="588"/>
      <c r="B87" s="1083" t="s">
        <v>21</v>
      </c>
      <c r="C87" s="1084" t="s">
        <v>22</v>
      </c>
      <c r="D87" s="1257">
        <v>1.9453180000000001</v>
      </c>
      <c r="E87" s="1076">
        <v>2.0438299999999998</v>
      </c>
      <c r="F87" s="1076">
        <v>0.938523</v>
      </c>
      <c r="G87" s="1257">
        <v>2.0150000000000001</v>
      </c>
      <c r="H87" s="903">
        <f t="shared" si="9"/>
        <v>103.58203645882062</v>
      </c>
      <c r="I87" s="903">
        <f t="shared" si="10"/>
        <v>98.589413013802528</v>
      </c>
      <c r="J87" s="1076" t="e">
        <f>(#REF!+#REF!+#REF!+#REF!)/1000</f>
        <v>#REF!</v>
      </c>
      <c r="K87" s="913" t="e">
        <f t="shared" si="12"/>
        <v>#REF!</v>
      </c>
      <c r="L87" s="914">
        <f t="shared" si="16"/>
        <v>98.589413013802528</v>
      </c>
      <c r="M87" s="1106">
        <f t="shared" si="14"/>
        <v>-6.9682000000000022E-2</v>
      </c>
      <c r="N87" s="1107">
        <f t="shared" si="17"/>
        <v>6450</v>
      </c>
    </row>
    <row r="88" spans="1:16" s="1067" customFormat="1">
      <c r="A88" s="588"/>
      <c r="B88" s="1083" t="s">
        <v>992</v>
      </c>
      <c r="C88" s="1084" t="s">
        <v>22</v>
      </c>
      <c r="D88" s="1257">
        <v>1.41025</v>
      </c>
      <c r="E88" s="1076">
        <v>1.49275</v>
      </c>
      <c r="F88" s="1076">
        <v>0.66715000000000002</v>
      </c>
      <c r="G88" s="1257">
        <v>1.4595499999999999</v>
      </c>
      <c r="H88" s="903">
        <f t="shared" si="9"/>
        <v>103.49583407197305</v>
      </c>
      <c r="I88" s="903">
        <f t="shared" si="10"/>
        <v>97.775916931837202</v>
      </c>
      <c r="J88" s="1076" t="e">
        <f>#REF!/1000</f>
        <v>#REF!</v>
      </c>
      <c r="K88" s="913" t="e">
        <f t="shared" si="12"/>
        <v>#REF!</v>
      </c>
      <c r="L88" s="914">
        <f t="shared" si="16"/>
        <v>97.775916931837202</v>
      </c>
      <c r="M88" s="1106">
        <f t="shared" si="14"/>
        <v>-4.9299999999999899E-2</v>
      </c>
    </row>
    <row r="89" spans="1:16" s="910" customFormat="1">
      <c r="A89" s="587">
        <v>4</v>
      </c>
      <c r="B89" s="912" t="s">
        <v>26</v>
      </c>
      <c r="C89" s="588"/>
      <c r="D89" s="1256"/>
      <c r="E89" s="916"/>
      <c r="F89" s="916"/>
      <c r="G89" s="1256"/>
      <c r="H89" s="903"/>
      <c r="I89" s="903"/>
      <c r="J89" s="916"/>
      <c r="K89" s="913"/>
      <c r="L89" s="914"/>
      <c r="M89" s="1106">
        <f t="shared" si="14"/>
        <v>0</v>
      </c>
    </row>
    <row r="90" spans="1:16" s="910" customFormat="1">
      <c r="A90" s="588"/>
      <c r="B90" s="1122" t="s">
        <v>993</v>
      </c>
      <c r="C90" s="588" t="s">
        <v>328</v>
      </c>
      <c r="D90" s="1257">
        <v>34.700000000000003</v>
      </c>
      <c r="E90" s="1076">
        <v>36</v>
      </c>
      <c r="F90" s="1076">
        <v>35.200000000000003</v>
      </c>
      <c r="G90" s="1257">
        <v>35.799999999999997</v>
      </c>
      <c r="H90" s="903">
        <f t="shared" si="9"/>
        <v>103.1700288184438</v>
      </c>
      <c r="I90" s="903">
        <f t="shared" si="10"/>
        <v>99.444444444444429</v>
      </c>
      <c r="J90" s="1076">
        <v>36</v>
      </c>
      <c r="K90" s="913">
        <f t="shared" si="12"/>
        <v>100.55865921787711</v>
      </c>
      <c r="L90" s="914">
        <f>G90/E90*100</f>
        <v>99.444444444444429</v>
      </c>
      <c r="M90" s="1106">
        <f t="shared" si="14"/>
        <v>-1.0999999999999943</v>
      </c>
    </row>
    <row r="91" spans="1:16" s="910" customFormat="1">
      <c r="A91" s="588"/>
      <c r="B91" s="1122" t="s">
        <v>994</v>
      </c>
      <c r="C91" s="588" t="s">
        <v>995</v>
      </c>
      <c r="D91" s="1257">
        <v>0</v>
      </c>
      <c r="E91" s="1076">
        <v>0</v>
      </c>
      <c r="F91" s="1076"/>
      <c r="G91" s="1257">
        <v>9</v>
      </c>
      <c r="H91" s="903"/>
      <c r="I91" s="903"/>
      <c r="J91" s="1076">
        <v>9</v>
      </c>
      <c r="K91" s="913">
        <f t="shared" si="12"/>
        <v>100</v>
      </c>
      <c r="L91" s="914" t="e">
        <f>G91/E91*100</f>
        <v>#DIV/0!</v>
      </c>
      <c r="M91" s="1106">
        <f t="shared" si="14"/>
        <v>-9</v>
      </c>
    </row>
    <row r="92" spans="1:16" s="910" customFormat="1">
      <c r="A92" s="588"/>
      <c r="B92" s="1122" t="s">
        <v>996</v>
      </c>
      <c r="C92" s="588" t="s">
        <v>298</v>
      </c>
      <c r="D92" s="1257">
        <v>55.53</v>
      </c>
      <c r="E92" s="1076">
        <v>56.25</v>
      </c>
      <c r="F92" s="1076">
        <v>29.37</v>
      </c>
      <c r="G92" s="1257">
        <v>81.150000000000006</v>
      </c>
      <c r="H92" s="903">
        <f t="shared" si="9"/>
        <v>146.13722312263641</v>
      </c>
      <c r="I92" s="903">
        <f t="shared" si="10"/>
        <v>144.26666666666668</v>
      </c>
      <c r="J92" s="1076">
        <f>G92*1.05</f>
        <v>85.20750000000001</v>
      </c>
      <c r="K92" s="913">
        <f t="shared" si="12"/>
        <v>105</v>
      </c>
      <c r="L92" s="914">
        <f>G92/E92*100</f>
        <v>144.26666666666668</v>
      </c>
      <c r="M92" s="1106">
        <f t="shared" si="14"/>
        <v>-25.620000000000005</v>
      </c>
    </row>
    <row r="93" spans="1:16" s="910" customFormat="1">
      <c r="A93" s="588"/>
      <c r="B93" s="1122" t="s">
        <v>997</v>
      </c>
      <c r="C93" s="588" t="s">
        <v>298</v>
      </c>
      <c r="D93" s="1257">
        <v>7.09</v>
      </c>
      <c r="E93" s="1076">
        <v>6.25</v>
      </c>
      <c r="F93" s="1076">
        <v>3.85</v>
      </c>
      <c r="G93" s="1257">
        <v>7.11</v>
      </c>
      <c r="H93" s="903">
        <f t="shared" si="9"/>
        <v>100.28208744710861</v>
      </c>
      <c r="I93" s="903">
        <f t="shared" si="10"/>
        <v>113.75999999999999</v>
      </c>
      <c r="J93" s="1076">
        <f>G93*1.05</f>
        <v>7.4655000000000005</v>
      </c>
      <c r="K93" s="913">
        <f t="shared" si="12"/>
        <v>105</v>
      </c>
      <c r="L93" s="914">
        <f>G93/E93*100</f>
        <v>113.75999999999999</v>
      </c>
      <c r="M93" s="1106">
        <f t="shared" si="14"/>
        <v>-2.0000000000000462E-2</v>
      </c>
    </row>
    <row r="94" spans="1:16" s="1023" customFormat="1">
      <c r="A94" s="1021">
        <v>5</v>
      </c>
      <c r="B94" s="1020" t="s">
        <v>998</v>
      </c>
      <c r="C94" s="1021"/>
      <c r="D94" s="1258"/>
      <c r="E94" s="1022"/>
      <c r="F94" s="1022"/>
      <c r="G94" s="1258"/>
      <c r="H94" s="903"/>
      <c r="I94" s="903"/>
      <c r="J94" s="1022"/>
      <c r="K94" s="913"/>
      <c r="L94" s="915"/>
      <c r="M94" s="1106">
        <f t="shared" si="14"/>
        <v>0</v>
      </c>
    </row>
    <row r="95" spans="1:16" s="1023" customFormat="1">
      <c r="A95" s="1000"/>
      <c r="B95" s="1001" t="s">
        <v>999</v>
      </c>
      <c r="C95" s="1000" t="s">
        <v>11</v>
      </c>
      <c r="D95" s="1262">
        <f>+'1. CT chủ yếu KT,XH,MT'!D27</f>
        <v>90</v>
      </c>
      <c r="E95" s="915">
        <f>+'1. CT chủ yếu KT,XH,MT'!E27</f>
        <v>91</v>
      </c>
      <c r="F95" s="915">
        <f>+'1. CT chủ yếu KT,XH,MT'!F27</f>
        <v>91</v>
      </c>
      <c r="G95" s="1262">
        <v>91</v>
      </c>
      <c r="H95" s="903">
        <f t="shared" si="9"/>
        <v>101.11111111111111</v>
      </c>
      <c r="I95" s="903">
        <f t="shared" si="10"/>
        <v>100</v>
      </c>
      <c r="J95" s="915">
        <f>+'1. CT chủ yếu KT,XH,MT'!I27</f>
        <v>92</v>
      </c>
      <c r="K95" s="913">
        <f>J95-G95</f>
        <v>1</v>
      </c>
      <c r="L95" s="915">
        <f>G95-E95</f>
        <v>0</v>
      </c>
      <c r="M95" s="1199">
        <f t="shared" si="14"/>
        <v>-1</v>
      </c>
    </row>
    <row r="96" spans="1:16" s="1039" customFormat="1">
      <c r="A96" s="1000"/>
      <c r="B96" s="1001" t="s">
        <v>1000</v>
      </c>
      <c r="C96" s="1000" t="s">
        <v>30</v>
      </c>
      <c r="D96" s="1258">
        <v>14.8</v>
      </c>
      <c r="E96" s="1022">
        <v>15.4</v>
      </c>
      <c r="F96" s="1022">
        <v>14.82</v>
      </c>
      <c r="G96" s="1258">
        <v>14.82</v>
      </c>
      <c r="H96" s="903">
        <f t="shared" si="9"/>
        <v>100.13513513513513</v>
      </c>
      <c r="I96" s="903">
        <f t="shared" si="10"/>
        <v>96.233766233766232</v>
      </c>
      <c r="J96" s="1022">
        <v>15.5</v>
      </c>
      <c r="K96" s="913">
        <f t="shared" si="12"/>
        <v>104.58839406207827</v>
      </c>
      <c r="L96" s="915">
        <f>G96/E96*100</f>
        <v>96.233766233766232</v>
      </c>
      <c r="M96" s="1106">
        <f t="shared" si="14"/>
        <v>-1.9999999999999574E-2</v>
      </c>
      <c r="N96" s="1039">
        <f>G96-D96</f>
        <v>1.9999999999999574E-2</v>
      </c>
    </row>
    <row r="97" spans="1:13" s="1085" customFormat="1">
      <c r="A97" s="1000"/>
      <c r="B97" s="1001" t="s">
        <v>1091</v>
      </c>
      <c r="C97" s="1002" t="s">
        <v>31</v>
      </c>
      <c r="D97" s="1258">
        <v>0</v>
      </c>
      <c r="E97" s="1022">
        <v>0</v>
      </c>
      <c r="F97" s="1022">
        <v>0</v>
      </c>
      <c r="G97" s="1258">
        <v>0</v>
      </c>
      <c r="H97" s="903"/>
      <c r="I97" s="903"/>
      <c r="J97" s="1022">
        <v>0</v>
      </c>
      <c r="K97" s="913"/>
      <c r="L97" s="915"/>
      <c r="M97" s="1106">
        <f t="shared" si="14"/>
        <v>0</v>
      </c>
    </row>
    <row r="98" spans="1:13" s="1023" customFormat="1">
      <c r="A98" s="1000"/>
      <c r="B98" s="1001" t="s">
        <v>1209</v>
      </c>
      <c r="C98" s="1002" t="s">
        <v>31</v>
      </c>
      <c r="D98" s="1258">
        <v>0</v>
      </c>
      <c r="E98" s="1022">
        <v>0</v>
      </c>
      <c r="F98" s="1022">
        <v>0</v>
      </c>
      <c r="G98" s="1258">
        <v>0</v>
      </c>
      <c r="H98" s="903"/>
      <c r="I98" s="903"/>
      <c r="J98" s="1022">
        <v>0</v>
      </c>
      <c r="K98" s="913"/>
      <c r="L98" s="915"/>
      <c r="M98" s="1106">
        <f t="shared" si="14"/>
        <v>0</v>
      </c>
    </row>
    <row r="99" spans="1:13" s="1023" customFormat="1">
      <c r="A99" s="1000"/>
      <c r="B99" s="1001" t="s">
        <v>1210</v>
      </c>
      <c r="C99" s="1002" t="s">
        <v>11</v>
      </c>
      <c r="D99" s="1258">
        <v>0</v>
      </c>
      <c r="E99" s="1022">
        <v>0</v>
      </c>
      <c r="F99" s="1022">
        <v>0</v>
      </c>
      <c r="G99" s="1258">
        <v>0</v>
      </c>
      <c r="H99" s="903"/>
      <c r="I99" s="903"/>
      <c r="J99" s="1022">
        <v>0</v>
      </c>
      <c r="K99" s="913"/>
      <c r="L99" s="915"/>
      <c r="M99" s="1106">
        <f t="shared" si="14"/>
        <v>0</v>
      </c>
    </row>
    <row r="100" spans="1:13" s="1023" customFormat="1">
      <c r="A100" s="1000"/>
      <c r="B100" s="1001" t="s">
        <v>1092</v>
      </c>
      <c r="C100" s="1002" t="s">
        <v>31</v>
      </c>
      <c r="D100" s="1258">
        <v>0</v>
      </c>
      <c r="E100" s="1022">
        <v>0</v>
      </c>
      <c r="F100" s="1022">
        <v>0</v>
      </c>
      <c r="G100" s="1258">
        <v>0</v>
      </c>
      <c r="H100" s="903"/>
      <c r="I100" s="903"/>
      <c r="J100" s="1022">
        <v>0</v>
      </c>
      <c r="K100" s="913"/>
      <c r="L100" s="915"/>
      <c r="M100" s="1106">
        <f t="shared" si="14"/>
        <v>0</v>
      </c>
    </row>
    <row r="101" spans="1:13" s="1023" customFormat="1">
      <c r="A101" s="1000"/>
      <c r="B101" s="1001" t="s">
        <v>1211</v>
      </c>
      <c r="C101" s="1002" t="s">
        <v>31</v>
      </c>
      <c r="D101" s="1258">
        <v>0</v>
      </c>
      <c r="E101" s="1022">
        <v>0</v>
      </c>
      <c r="F101" s="1022">
        <v>0</v>
      </c>
      <c r="G101" s="1258">
        <v>0</v>
      </c>
      <c r="H101" s="903"/>
      <c r="I101" s="903"/>
      <c r="J101" s="1022">
        <v>0</v>
      </c>
      <c r="K101" s="913"/>
      <c r="L101" s="915"/>
      <c r="M101" s="1106">
        <f t="shared" si="14"/>
        <v>0</v>
      </c>
    </row>
    <row r="102" spans="1:13" s="1023" customFormat="1">
      <c r="A102" s="1000"/>
      <c r="B102" s="1001" t="s">
        <v>1212</v>
      </c>
      <c r="C102" s="1086" t="s">
        <v>31</v>
      </c>
      <c r="D102" s="1258">
        <v>11</v>
      </c>
      <c r="E102" s="1022">
        <v>11</v>
      </c>
      <c r="F102" s="1022">
        <v>11</v>
      </c>
      <c r="G102" s="1258">
        <v>11</v>
      </c>
      <c r="H102" s="903">
        <f t="shared" si="9"/>
        <v>100</v>
      </c>
      <c r="I102" s="903">
        <f t="shared" si="10"/>
        <v>100</v>
      </c>
      <c r="J102" s="1022">
        <v>11</v>
      </c>
      <c r="K102" s="913">
        <f t="shared" si="12"/>
        <v>100</v>
      </c>
      <c r="L102" s="915">
        <f>G102/E102*100</f>
        <v>100</v>
      </c>
      <c r="M102" s="1106">
        <f t="shared" si="14"/>
        <v>0</v>
      </c>
    </row>
    <row r="103" spans="1:13" s="1023" customFormat="1">
      <c r="A103" s="1000"/>
      <c r="B103" s="1087" t="s">
        <v>8</v>
      </c>
      <c r="C103" s="1002"/>
      <c r="D103" s="1258"/>
      <c r="E103" s="1022"/>
      <c r="F103" s="1022"/>
      <c r="G103" s="1258"/>
      <c r="H103" s="903"/>
      <c r="I103" s="903"/>
      <c r="J103" s="1022"/>
      <c r="K103" s="913"/>
      <c r="L103" s="915"/>
      <c r="M103" s="1106">
        <f t="shared" si="14"/>
        <v>0</v>
      </c>
    </row>
    <row r="104" spans="1:13" s="1023" customFormat="1">
      <c r="A104" s="1000"/>
      <c r="B104" s="1001" t="s">
        <v>1213</v>
      </c>
      <c r="C104" s="1088" t="s">
        <v>31</v>
      </c>
      <c r="D104" s="1258">
        <v>6</v>
      </c>
      <c r="E104" s="1022">
        <v>8</v>
      </c>
      <c r="F104" s="1022">
        <v>8</v>
      </c>
      <c r="G104" s="1258">
        <v>7</v>
      </c>
      <c r="H104" s="903">
        <f t="shared" si="9"/>
        <v>116.66666666666667</v>
      </c>
      <c r="I104" s="903">
        <f t="shared" si="10"/>
        <v>87.5</v>
      </c>
      <c r="J104" s="1022">
        <v>8</v>
      </c>
      <c r="K104" s="913">
        <f t="shared" si="12"/>
        <v>114.28571428571428</v>
      </c>
      <c r="L104" s="915">
        <f>G104/E104*100</f>
        <v>87.5</v>
      </c>
      <c r="M104" s="1106">
        <f t="shared" si="14"/>
        <v>-1</v>
      </c>
    </row>
    <row r="105" spans="1:13" s="1023" customFormat="1">
      <c r="A105" s="1000"/>
      <c r="B105" s="1089" t="s">
        <v>1214</v>
      </c>
      <c r="C105" s="1088" t="s">
        <v>31</v>
      </c>
      <c r="D105" s="1258">
        <v>5</v>
      </c>
      <c r="E105" s="1022">
        <v>3</v>
      </c>
      <c r="F105" s="1022">
        <v>3</v>
      </c>
      <c r="G105" s="1258">
        <v>4</v>
      </c>
      <c r="H105" s="903">
        <f t="shared" si="9"/>
        <v>80</v>
      </c>
      <c r="I105" s="903">
        <f t="shared" si="10"/>
        <v>133.33333333333331</v>
      </c>
      <c r="J105" s="1022">
        <v>3</v>
      </c>
      <c r="K105" s="913">
        <f t="shared" si="12"/>
        <v>75</v>
      </c>
      <c r="L105" s="915">
        <f>G105/E105*100</f>
        <v>133.33333333333331</v>
      </c>
      <c r="M105" s="1106">
        <f t="shared" si="14"/>
        <v>1</v>
      </c>
    </row>
    <row r="106" spans="1:13" s="1023" customFormat="1">
      <c r="A106" s="1090"/>
      <c r="B106" s="1091" t="s">
        <v>1215</v>
      </c>
      <c r="C106" s="1088" t="s">
        <v>31</v>
      </c>
      <c r="D106" s="1258">
        <v>0</v>
      </c>
      <c r="E106" s="1022">
        <v>0</v>
      </c>
      <c r="F106" s="1022">
        <v>0</v>
      </c>
      <c r="G106" s="1258">
        <v>0</v>
      </c>
      <c r="H106" s="903"/>
      <c r="I106" s="903"/>
      <c r="J106" s="1022">
        <v>0</v>
      </c>
      <c r="K106" s="913"/>
      <c r="L106" s="915"/>
      <c r="M106" s="1106">
        <f t="shared" si="14"/>
        <v>0</v>
      </c>
    </row>
    <row r="107" spans="1:13" s="1023" customFormat="1">
      <c r="A107" s="1000"/>
      <c r="B107" s="1001" t="s">
        <v>1216</v>
      </c>
      <c r="C107" s="1000" t="s">
        <v>30</v>
      </c>
      <c r="D107" s="1258">
        <v>11</v>
      </c>
      <c r="E107" s="1022">
        <v>12</v>
      </c>
      <c r="F107" s="1022">
        <v>8</v>
      </c>
      <c r="G107" s="1258">
        <v>8.6</v>
      </c>
      <c r="H107" s="903">
        <f t="shared" si="9"/>
        <v>78.181818181818173</v>
      </c>
      <c r="I107" s="903">
        <f t="shared" si="10"/>
        <v>71.666666666666671</v>
      </c>
      <c r="J107" s="1022">
        <v>9</v>
      </c>
      <c r="K107" s="913">
        <f t="shared" si="12"/>
        <v>104.65116279069768</v>
      </c>
      <c r="L107" s="915">
        <f>G107/E107*100</f>
        <v>71.666666666666671</v>
      </c>
      <c r="M107" s="1106">
        <f t="shared" si="14"/>
        <v>2.4000000000000004</v>
      </c>
    </row>
    <row r="108" spans="1:13" s="1023" customFormat="1">
      <c r="A108" s="1000"/>
      <c r="B108" s="1001" t="s">
        <v>1217</v>
      </c>
      <c r="C108" s="1002" t="s">
        <v>335</v>
      </c>
      <c r="D108" s="1258">
        <v>10</v>
      </c>
      <c r="E108" s="1022">
        <v>12</v>
      </c>
      <c r="F108" s="1022">
        <v>0</v>
      </c>
      <c r="G108" s="1258">
        <v>11</v>
      </c>
      <c r="H108" s="903">
        <f t="shared" si="9"/>
        <v>110.00000000000001</v>
      </c>
      <c r="I108" s="903">
        <f t="shared" si="10"/>
        <v>91.666666666666657</v>
      </c>
      <c r="J108" s="1022">
        <v>16</v>
      </c>
      <c r="K108" s="913">
        <f t="shared" si="12"/>
        <v>145.45454545454547</v>
      </c>
      <c r="L108" s="915">
        <f>G108/E108*100</f>
        <v>91.666666666666657</v>
      </c>
      <c r="M108" s="1106">
        <f t="shared" si="14"/>
        <v>-1</v>
      </c>
    </row>
    <row r="109" spans="1:13" s="1036" customFormat="1">
      <c r="A109" s="1021" t="s">
        <v>32</v>
      </c>
      <c r="B109" s="1034" t="s">
        <v>1001</v>
      </c>
      <c r="C109" s="1021"/>
      <c r="D109" s="1258"/>
      <c r="E109" s="1022"/>
      <c r="F109" s="1022"/>
      <c r="G109" s="1258"/>
      <c r="H109" s="903"/>
      <c r="I109" s="903"/>
      <c r="J109" s="1022"/>
      <c r="K109" s="913"/>
      <c r="L109" s="915"/>
      <c r="M109" s="1106">
        <f t="shared" si="14"/>
        <v>0</v>
      </c>
    </row>
    <row r="110" spans="1:13" s="1023" customFormat="1">
      <c r="A110" s="1021">
        <v>1</v>
      </c>
      <c r="B110" s="1037" t="s">
        <v>34</v>
      </c>
      <c r="C110" s="1000" t="s">
        <v>11</v>
      </c>
      <c r="D110" s="1258"/>
      <c r="E110" s="1022"/>
      <c r="F110" s="1022"/>
      <c r="G110" s="1258"/>
      <c r="H110" s="903"/>
      <c r="I110" s="903"/>
      <c r="J110" s="1022"/>
      <c r="K110" s="913"/>
      <c r="L110" s="915"/>
      <c r="M110" s="1106">
        <f t="shared" si="14"/>
        <v>0</v>
      </c>
    </row>
    <row r="111" spans="1:13" s="1023" customFormat="1">
      <c r="A111" s="1021"/>
      <c r="B111" s="1001" t="s">
        <v>1002</v>
      </c>
      <c r="C111" s="1000" t="s">
        <v>11</v>
      </c>
      <c r="D111" s="1258"/>
      <c r="E111" s="1022"/>
      <c r="F111" s="1022"/>
      <c r="G111" s="1258"/>
      <c r="H111" s="903"/>
      <c r="I111" s="903"/>
      <c r="J111" s="1022"/>
      <c r="K111" s="913"/>
      <c r="L111" s="915"/>
      <c r="M111" s="1106">
        <f t="shared" si="14"/>
        <v>0</v>
      </c>
    </row>
    <row r="112" spans="1:13" s="1023" customFormat="1">
      <c r="A112" s="1021"/>
      <c r="B112" s="1001" t="s">
        <v>1003</v>
      </c>
      <c r="C112" s="1000" t="s">
        <v>11</v>
      </c>
      <c r="D112" s="1258"/>
      <c r="E112" s="1022"/>
      <c r="F112" s="1022"/>
      <c r="G112" s="1258"/>
      <c r="H112" s="903"/>
      <c r="I112" s="903"/>
      <c r="J112" s="1022"/>
      <c r="K112" s="913"/>
      <c r="L112" s="915"/>
      <c r="M112" s="1106">
        <f t="shared" si="14"/>
        <v>0</v>
      </c>
    </row>
    <row r="113" spans="1:13" s="1023" customFormat="1">
      <c r="A113" s="1021"/>
      <c r="B113" s="1001" t="s">
        <v>1004</v>
      </c>
      <c r="C113" s="1000" t="s">
        <v>11</v>
      </c>
      <c r="D113" s="1258"/>
      <c r="E113" s="1022"/>
      <c r="F113" s="1022"/>
      <c r="G113" s="1258"/>
      <c r="H113" s="903"/>
      <c r="I113" s="903"/>
      <c r="J113" s="1022"/>
      <c r="K113" s="913"/>
      <c r="L113" s="915"/>
      <c r="M113" s="1106">
        <f t="shared" si="14"/>
        <v>0</v>
      </c>
    </row>
    <row r="114" spans="1:13" s="1023" customFormat="1">
      <c r="A114" s="1021"/>
      <c r="B114" s="1001" t="s">
        <v>1005</v>
      </c>
      <c r="C114" s="1000" t="s">
        <v>11</v>
      </c>
      <c r="D114" s="1258"/>
      <c r="E114" s="1022"/>
      <c r="F114" s="1022"/>
      <c r="G114" s="1258"/>
      <c r="H114" s="903"/>
      <c r="I114" s="903"/>
      <c r="J114" s="1022"/>
      <c r="K114" s="913"/>
      <c r="L114" s="915"/>
      <c r="M114" s="1106">
        <f t="shared" si="14"/>
        <v>0</v>
      </c>
    </row>
    <row r="115" spans="1:13" s="1023" customFormat="1">
      <c r="A115" s="1021">
        <v>2</v>
      </c>
      <c r="B115" s="1034" t="s">
        <v>1006</v>
      </c>
      <c r="C115" s="1000"/>
      <c r="D115" s="1258"/>
      <c r="E115" s="1022"/>
      <c r="F115" s="1022"/>
      <c r="G115" s="1258"/>
      <c r="H115" s="903"/>
      <c r="I115" s="903"/>
      <c r="J115" s="1022"/>
      <c r="K115" s="913"/>
      <c r="L115" s="915"/>
      <c r="M115" s="1106">
        <f t="shared" si="14"/>
        <v>0</v>
      </c>
    </row>
    <row r="116" spans="1:13" s="1356" customFormat="1">
      <c r="A116" s="1293"/>
      <c r="B116" s="1352" t="s">
        <v>288</v>
      </c>
      <c r="C116" s="1353" t="s">
        <v>293</v>
      </c>
      <c r="D116" s="1354">
        <v>128.6</v>
      </c>
      <c r="E116" s="1355">
        <v>133.5</v>
      </c>
      <c r="F116" s="1355">
        <v>2.91</v>
      </c>
      <c r="G116" s="1354">
        <v>135.55000000000001</v>
      </c>
      <c r="H116" s="1294">
        <f t="shared" si="9"/>
        <v>105.40435458786939</v>
      </c>
      <c r="I116" s="1294">
        <f t="shared" si="10"/>
        <v>101.53558052434457</v>
      </c>
      <c r="J116" s="1355">
        <v>145.6</v>
      </c>
      <c r="K116" s="1295">
        <f t="shared" si="12"/>
        <v>107.41423828845443</v>
      </c>
      <c r="L116" s="914">
        <f>G116/E116*100</f>
        <v>101.53558052434457</v>
      </c>
      <c r="M116" s="1296">
        <f t="shared" si="14"/>
        <v>-6.9500000000000171</v>
      </c>
    </row>
    <row r="117" spans="1:13" s="1023" customFormat="1">
      <c r="A117" s="1000"/>
      <c r="B117" s="1038" t="s">
        <v>289</v>
      </c>
      <c r="C117" s="1040" t="s">
        <v>305</v>
      </c>
      <c r="D117" s="1258">
        <v>50.9</v>
      </c>
      <c r="E117" s="1022">
        <v>53.5</v>
      </c>
      <c r="F117" s="1022">
        <v>27.2</v>
      </c>
      <c r="G117" s="1258">
        <v>54.4</v>
      </c>
      <c r="H117" s="903">
        <f t="shared" si="9"/>
        <v>106.8762278978389</v>
      </c>
      <c r="I117" s="903">
        <f t="shared" si="10"/>
        <v>101.6822429906542</v>
      </c>
      <c r="J117" s="1022">
        <v>58</v>
      </c>
      <c r="K117" s="913">
        <f t="shared" si="12"/>
        <v>106.61764705882352</v>
      </c>
      <c r="L117" s="915">
        <f>G117/E117*100</f>
        <v>101.6822429906542</v>
      </c>
      <c r="M117" s="1106">
        <f t="shared" si="14"/>
        <v>-3.5</v>
      </c>
    </row>
    <row r="118" spans="1:13" s="1023" customFormat="1">
      <c r="A118" s="1000"/>
      <c r="B118" s="1038" t="s">
        <v>1218</v>
      </c>
      <c r="C118" s="1040" t="s">
        <v>295</v>
      </c>
      <c r="D118" s="1258">
        <v>6.9</v>
      </c>
      <c r="E118" s="1022">
        <v>7</v>
      </c>
      <c r="F118" s="1022">
        <v>3.5</v>
      </c>
      <c r="G118" s="1258">
        <v>7</v>
      </c>
      <c r="H118" s="903">
        <f t="shared" si="9"/>
        <v>101.44927536231883</v>
      </c>
      <c r="I118" s="903">
        <f t="shared" si="10"/>
        <v>100</v>
      </c>
      <c r="J118" s="1022">
        <v>7.3</v>
      </c>
      <c r="K118" s="913">
        <f t="shared" si="12"/>
        <v>104.28571428571429</v>
      </c>
      <c r="L118" s="915">
        <f>G118/E118*100</f>
        <v>100</v>
      </c>
      <c r="M118" s="1106">
        <f t="shared" si="14"/>
        <v>-9.9999999999999645E-2</v>
      </c>
    </row>
    <row r="119" spans="1:13" s="1023" customFormat="1">
      <c r="A119" s="1000"/>
      <c r="B119" s="1038" t="s">
        <v>1149</v>
      </c>
      <c r="C119" s="1040" t="s">
        <v>296</v>
      </c>
      <c r="D119" s="1258">
        <v>0.18</v>
      </c>
      <c r="E119" s="1022">
        <v>0.18</v>
      </c>
      <c r="F119" s="1022">
        <v>0.09</v>
      </c>
      <c r="G119" s="1258">
        <v>0.18</v>
      </c>
      <c r="H119" s="903">
        <f t="shared" si="9"/>
        <v>100</v>
      </c>
      <c r="I119" s="903">
        <f t="shared" si="10"/>
        <v>100</v>
      </c>
      <c r="J119" s="1022">
        <v>0.18</v>
      </c>
      <c r="K119" s="913">
        <f t="shared" si="12"/>
        <v>100</v>
      </c>
      <c r="L119" s="915">
        <f>G119/E119*100</f>
        <v>100</v>
      </c>
      <c r="M119" s="1106">
        <f t="shared" si="14"/>
        <v>0</v>
      </c>
    </row>
    <row r="120" spans="1:13" s="1023" customFormat="1">
      <c r="A120" s="1000"/>
      <c r="B120" s="1038" t="s">
        <v>292</v>
      </c>
      <c r="C120" s="1040" t="s">
        <v>307</v>
      </c>
      <c r="D120" s="1263">
        <v>2900</v>
      </c>
      <c r="E120" s="1041">
        <v>3100</v>
      </c>
      <c r="F120" s="1041">
        <v>1500</v>
      </c>
      <c r="G120" s="1263">
        <v>3100</v>
      </c>
      <c r="H120" s="903">
        <f t="shared" si="9"/>
        <v>106.89655172413792</v>
      </c>
      <c r="I120" s="903">
        <f t="shared" si="10"/>
        <v>100</v>
      </c>
      <c r="J120" s="1041">
        <v>3390</v>
      </c>
      <c r="K120" s="913">
        <f t="shared" si="12"/>
        <v>109.35483870967741</v>
      </c>
      <c r="L120" s="915">
        <f>G120/E120*100</f>
        <v>100</v>
      </c>
      <c r="M120" s="1106">
        <f t="shared" si="14"/>
        <v>-200</v>
      </c>
    </row>
    <row r="121" spans="1:13" s="910" customFormat="1">
      <c r="A121" s="587" t="s">
        <v>35</v>
      </c>
      <c r="B121" s="912" t="s">
        <v>36</v>
      </c>
      <c r="C121" s="588"/>
      <c r="D121" s="1256"/>
      <c r="E121" s="916"/>
      <c r="F121" s="916"/>
      <c r="G121" s="1256"/>
      <c r="H121" s="903"/>
      <c r="I121" s="903"/>
      <c r="J121" s="916"/>
      <c r="K121" s="913"/>
      <c r="L121" s="914"/>
      <c r="M121" s="1106">
        <f t="shared" si="14"/>
        <v>0</v>
      </c>
    </row>
    <row r="122" spans="1:13" s="1023" customFormat="1">
      <c r="A122" s="1021">
        <v>1</v>
      </c>
      <c r="B122" s="1034" t="s">
        <v>1007</v>
      </c>
      <c r="C122" s="1021" t="s">
        <v>7</v>
      </c>
      <c r="D122" s="1264">
        <v>618.73400000000004</v>
      </c>
      <c r="E122" s="1035">
        <v>671.56</v>
      </c>
      <c r="F122" s="1035"/>
      <c r="G122" s="1273">
        <v>693.21799999999996</v>
      </c>
      <c r="H122" s="904">
        <f t="shared" si="9"/>
        <v>112.03812947082265</v>
      </c>
      <c r="I122" s="904">
        <f t="shared" si="10"/>
        <v>103.22502829233426</v>
      </c>
      <c r="J122" s="1065" t="e">
        <f>#REF!</f>
        <v>#REF!</v>
      </c>
      <c r="K122" s="1065" t="e">
        <f t="shared" si="12"/>
        <v>#REF!</v>
      </c>
      <c r="L122" s="915">
        <f>G122/E122*100</f>
        <v>103.22502829233426</v>
      </c>
      <c r="M122" s="1106">
        <f t="shared" si="14"/>
        <v>-74.483999999999924</v>
      </c>
    </row>
    <row r="123" spans="1:13" s="1036" customFormat="1">
      <c r="A123" s="1019">
        <v>2</v>
      </c>
      <c r="B123" s="1034" t="s">
        <v>1008</v>
      </c>
      <c r="C123" s="1021"/>
      <c r="D123" s="1258"/>
      <c r="E123" s="1022"/>
      <c r="F123" s="1022"/>
      <c r="G123" s="1258"/>
      <c r="H123" s="903"/>
      <c r="I123" s="903"/>
      <c r="J123" s="1022"/>
      <c r="K123" s="913"/>
      <c r="L123" s="915"/>
      <c r="M123" s="1106">
        <f t="shared" si="14"/>
        <v>0</v>
      </c>
    </row>
    <row r="124" spans="1:13" s="1023" customFormat="1">
      <c r="A124" s="1000"/>
      <c r="B124" s="1125" t="s">
        <v>1009</v>
      </c>
      <c r="C124" s="1102" t="s">
        <v>1010</v>
      </c>
      <c r="D124" s="1258">
        <v>8.91</v>
      </c>
      <c r="E124" s="1022">
        <v>9.6199999999999992</v>
      </c>
      <c r="F124" s="1022">
        <v>5.7</v>
      </c>
      <c r="G124" s="1274">
        <f>9890/1000</f>
        <v>9.89</v>
      </c>
      <c r="H124" s="903">
        <f t="shared" si="9"/>
        <v>110.99887766554433</v>
      </c>
      <c r="I124" s="903">
        <f t="shared" si="10"/>
        <v>102.80665280665282</v>
      </c>
      <c r="J124" s="915">
        <f>10977.9/1000</f>
        <v>10.9779</v>
      </c>
      <c r="K124" s="913">
        <f t="shared" si="12"/>
        <v>110.99999999999999</v>
      </c>
      <c r="L124" s="915">
        <f>G124/E124*100</f>
        <v>102.80665280665282</v>
      </c>
      <c r="M124" s="1106">
        <f t="shared" si="14"/>
        <v>-0.98000000000000043</v>
      </c>
    </row>
    <row r="125" spans="1:13" s="1023" customFormat="1" ht="25.5">
      <c r="A125" s="1000"/>
      <c r="B125" s="1125" t="s">
        <v>1011</v>
      </c>
      <c r="C125" s="1102" t="s">
        <v>1012</v>
      </c>
      <c r="D125" s="1258">
        <v>0.47</v>
      </c>
      <c r="E125" s="1022">
        <v>0.51</v>
      </c>
      <c r="F125" s="1022">
        <v>0.3</v>
      </c>
      <c r="G125" s="1274">
        <f>516767/1000000</f>
        <v>0.51676699999999998</v>
      </c>
      <c r="H125" s="903">
        <f t="shared" si="9"/>
        <v>109.9504255319149</v>
      </c>
      <c r="I125" s="903">
        <f t="shared" si="10"/>
        <v>101.32686274509804</v>
      </c>
      <c r="J125" s="1126">
        <f>571027.535/1000000</f>
        <v>0.57102753500000003</v>
      </c>
      <c r="K125" s="913">
        <f t="shared" si="12"/>
        <v>110.50000000000001</v>
      </c>
      <c r="L125" s="915">
        <f>G125/E125*100</f>
        <v>101.32686274509804</v>
      </c>
      <c r="M125" s="1106">
        <f t="shared" si="14"/>
        <v>-4.6767000000000003E-2</v>
      </c>
    </row>
    <row r="126" spans="1:13" s="1023" customFormat="1">
      <c r="A126" s="1000"/>
      <c r="B126" s="1125" t="s">
        <v>1013</v>
      </c>
      <c r="C126" s="1102" t="s">
        <v>22</v>
      </c>
      <c r="D126" s="1258">
        <v>177.97</v>
      </c>
      <c r="E126" s="1022">
        <v>197.55</v>
      </c>
      <c r="F126" s="1022">
        <v>116.52200000000001</v>
      </c>
      <c r="G126" s="1274">
        <f>202175/1000</f>
        <v>202.17500000000001</v>
      </c>
      <c r="H126" s="903">
        <f t="shared" si="9"/>
        <v>113.60060684385009</v>
      </c>
      <c r="I126" s="903">
        <f t="shared" si="10"/>
        <v>102.34117944824095</v>
      </c>
      <c r="J126" s="915">
        <f>G126*113/100</f>
        <v>228.45775</v>
      </c>
      <c r="K126" s="913">
        <f t="shared" si="12"/>
        <v>112.99999999999999</v>
      </c>
      <c r="L126" s="915">
        <f>G126/E126*100</f>
        <v>102.34117944824095</v>
      </c>
      <c r="M126" s="1106">
        <f t="shared" si="14"/>
        <v>-24.205000000000013</v>
      </c>
    </row>
    <row r="127" spans="1:13" s="1023" customFormat="1" ht="25.5">
      <c r="A127" s="1000"/>
      <c r="B127" s="1125" t="s">
        <v>1014</v>
      </c>
      <c r="C127" s="1102" t="s">
        <v>1015</v>
      </c>
      <c r="D127" s="1258">
        <v>4.5999999999999996</v>
      </c>
      <c r="E127" s="1022">
        <v>5.0999999999999996</v>
      </c>
      <c r="F127" s="1022">
        <v>3.01</v>
      </c>
      <c r="G127" s="1274">
        <f>5215709/1000000</f>
        <v>5.2157090000000004</v>
      </c>
      <c r="H127" s="903">
        <f t="shared" si="9"/>
        <v>113.38497826086957</v>
      </c>
      <c r="I127" s="903">
        <f t="shared" si="10"/>
        <v>102.26880392156865</v>
      </c>
      <c r="J127" s="915">
        <f>G127*113/100</f>
        <v>5.8937511700000007</v>
      </c>
      <c r="K127" s="913">
        <f t="shared" si="12"/>
        <v>113.00000000000001</v>
      </c>
      <c r="L127" s="915">
        <f>G127/E127*100</f>
        <v>102.26880392156865</v>
      </c>
      <c r="M127" s="1106">
        <f t="shared" si="14"/>
        <v>-0.61570900000000073</v>
      </c>
    </row>
    <row r="128" spans="1:13" s="1023" customFormat="1">
      <c r="A128" s="1019">
        <v>3</v>
      </c>
      <c r="B128" s="1020" t="s">
        <v>1016</v>
      </c>
      <c r="C128" s="1021"/>
      <c r="D128" s="1258"/>
      <c r="E128" s="1022"/>
      <c r="F128" s="1022"/>
      <c r="G128" s="1258"/>
      <c r="H128" s="903"/>
      <c r="I128" s="903"/>
      <c r="J128" s="1022"/>
      <c r="K128" s="913"/>
      <c r="L128" s="915"/>
      <c r="M128" s="1106">
        <f t="shared" si="14"/>
        <v>0</v>
      </c>
    </row>
    <row r="129" spans="1:13" s="1023" customFormat="1" ht="25.5">
      <c r="A129" s="1024"/>
      <c r="B129" s="1001" t="s">
        <v>1017</v>
      </c>
      <c r="C129" s="1000" t="s">
        <v>925</v>
      </c>
      <c r="D129" s="1265">
        <v>979</v>
      </c>
      <c r="E129" s="1025">
        <v>1000</v>
      </c>
      <c r="F129" s="1025">
        <v>505</v>
      </c>
      <c r="G129" s="1265">
        <v>1200</v>
      </c>
      <c r="H129" s="903">
        <f t="shared" si="9"/>
        <v>122.57405515832482</v>
      </c>
      <c r="I129" s="903">
        <f t="shared" si="10"/>
        <v>120</v>
      </c>
      <c r="J129" s="1022">
        <v>1256</v>
      </c>
      <c r="K129" s="913">
        <f t="shared" si="12"/>
        <v>104.66666666666666</v>
      </c>
      <c r="L129" s="915">
        <f>G129/E129*100</f>
        <v>120</v>
      </c>
      <c r="M129" s="1106">
        <f t="shared" si="14"/>
        <v>-221</v>
      </c>
    </row>
    <row r="130" spans="1:13" s="1023" customFormat="1">
      <c r="A130" s="1026"/>
      <c r="B130" s="1127" t="s">
        <v>1018</v>
      </c>
      <c r="C130" s="1027" t="s">
        <v>7</v>
      </c>
      <c r="D130" s="1266">
        <v>789</v>
      </c>
      <c r="E130" s="1028">
        <v>820</v>
      </c>
      <c r="F130" s="1028">
        <v>445</v>
      </c>
      <c r="G130" s="1266">
        <v>860</v>
      </c>
      <c r="H130" s="1105">
        <f t="shared" si="9"/>
        <v>108.99873257287706</v>
      </c>
      <c r="I130" s="1105">
        <f t="shared" si="10"/>
        <v>104.8780487804878</v>
      </c>
      <c r="J130" s="1128">
        <v>860</v>
      </c>
      <c r="K130" s="913">
        <f t="shared" si="12"/>
        <v>100</v>
      </c>
      <c r="L130" s="1029">
        <f>G130/E130*100</f>
        <v>104.8780487804878</v>
      </c>
      <c r="M130" s="1106">
        <f t="shared" si="14"/>
        <v>-71</v>
      </c>
    </row>
  </sheetData>
  <mergeCells count="10">
    <mergeCell ref="L3:L4"/>
    <mergeCell ref="E3:I3"/>
    <mergeCell ref="K3:K4"/>
    <mergeCell ref="A1:K1"/>
    <mergeCell ref="A2:K2"/>
    <mergeCell ref="A3:A4"/>
    <mergeCell ref="B3:B4"/>
    <mergeCell ref="C3:C4"/>
    <mergeCell ref="D3:D4"/>
    <mergeCell ref="J3:J4"/>
  </mergeCells>
  <printOptions horizontalCentered="1"/>
  <pageMargins left="0.196850393700787" right="0.196850393700787" top="0.82" bottom="0.55118110236220497" header="0.6" footer="0.31496062992126"/>
  <pageSetup paperSize="9" scale="90" orientation="landscape" r:id="rId1"/>
  <headerFooter alignWithMargins="0">
    <oddHeader>&amp;RBiểu số: 03</oddHeader>
    <oddFooter>&amp;C&amp;P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
  <sheetViews>
    <sheetView workbookViewId="0"/>
  </sheetViews>
  <sheetFormatPr defaultRowHeight="15.75"/>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
  <sheetViews>
    <sheetView workbookViewId="0"/>
  </sheetViews>
  <sheetFormatPr defaultRowHeight="15.75"/>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
  <sheetViews>
    <sheetView workbookViewId="0"/>
  </sheetViews>
  <sheetFormatPr defaultRowHeight="15.75"/>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
  <sheetViews>
    <sheetView workbookViewId="0"/>
  </sheetViews>
  <sheetFormatPr defaultRowHeight="15.75"/>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
  <sheetViews>
    <sheetView workbookViewId="0"/>
  </sheetViews>
  <sheetFormatPr defaultRowHeight="15.75"/>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
  <sheetViews>
    <sheetView workbookViewId="0"/>
  </sheetViews>
  <sheetFormatPr defaultRowHeight="15.75"/>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dimension ref="A1"/>
  <sheetViews>
    <sheetView workbookViewId="0"/>
  </sheetViews>
  <sheetFormatPr defaultRowHeight="15.75"/>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dimension ref="A1"/>
  <sheetViews>
    <sheetView workbookViewId="0"/>
  </sheetViews>
  <sheetFormatPr defaultRowHeight="15.75"/>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dimension ref="A1"/>
  <sheetViews>
    <sheetView workbookViewId="0"/>
  </sheetViews>
  <sheetFormatPr defaultRowHeight="15.75"/>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dimension ref="A1"/>
  <sheetViews>
    <sheetView workbookViewId="0"/>
  </sheetViews>
  <sheetFormatPr defaultRowHeight="15.7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Y62"/>
  <sheetViews>
    <sheetView showRuler="0" showWhiteSpace="0" view="pageBreakPreview" zoomScale="90" zoomScaleSheetLayoutView="90" workbookViewId="0">
      <pane xSplit="3" ySplit="6" topLeftCell="D7" activePane="bottomRight" state="frozen"/>
      <selection activeCell="H15" sqref="H15"/>
      <selection pane="topRight" activeCell="H15" sqref="H15"/>
      <selection pane="bottomLeft" activeCell="H15" sqref="H15"/>
      <selection pane="bottomRight" activeCell="J9" sqref="J9"/>
    </sheetView>
  </sheetViews>
  <sheetFormatPr defaultColWidth="8.625" defaultRowHeight="12.75"/>
  <cols>
    <col min="1" max="1" width="3.375" style="332" customWidth="1"/>
    <col min="2" max="2" width="19" style="397" customWidth="1"/>
    <col min="3" max="3" width="5.875" style="332" customWidth="1"/>
    <col min="4" max="4" width="9.5" style="397" customWidth="1"/>
    <col min="5" max="5" width="10" style="397" customWidth="1"/>
    <col min="6" max="6" width="9.625" style="398" customWidth="1"/>
    <col min="7" max="7" width="9.5" style="397" customWidth="1"/>
    <col min="8" max="9" width="9.625" style="397" customWidth="1"/>
    <col min="10" max="10" width="10.375" style="397" customWidth="1"/>
    <col min="11" max="11" width="8.875" style="397" customWidth="1"/>
    <col min="12" max="12" width="9.375" style="397" customWidth="1"/>
    <col min="13" max="13" width="8.625" style="397"/>
    <col min="14" max="14" width="9" style="397" customWidth="1"/>
    <col min="15" max="15" width="9.125" style="397" customWidth="1"/>
    <col min="16" max="16" width="9.625" style="397" customWidth="1"/>
    <col min="17" max="17" width="7.625" style="397" customWidth="1"/>
    <col min="18" max="18" width="8.125" style="397" customWidth="1"/>
    <col min="19" max="19" width="11.625" style="397" customWidth="1"/>
    <col min="20" max="20" width="9.125" style="397" customWidth="1"/>
    <col min="21" max="21" width="13" style="397" bestFit="1" customWidth="1"/>
    <col min="22" max="22" width="14.5" style="397" bestFit="1" customWidth="1"/>
    <col min="23" max="25" width="13" style="397" bestFit="1" customWidth="1"/>
    <col min="26" max="27" width="9.375" style="397" bestFit="1" customWidth="1"/>
    <col min="28" max="30" width="8.625" style="397"/>
    <col min="31" max="31" width="9.125" style="397" bestFit="1" customWidth="1"/>
    <col min="32" max="16384" width="8.625" style="397"/>
  </cols>
  <sheetData>
    <row r="1" spans="1:23" s="331" customFormat="1" ht="12.75" customHeight="1">
      <c r="A1" s="330" t="s">
        <v>1146</v>
      </c>
      <c r="F1" s="332"/>
    </row>
    <row r="2" spans="1:23" s="331" customFormat="1" ht="21.95" customHeight="1">
      <c r="A2" s="1694" t="s">
        <v>1140</v>
      </c>
      <c r="B2" s="1694"/>
      <c r="C2" s="1694"/>
      <c r="D2" s="1694"/>
      <c r="E2" s="1694"/>
      <c r="F2" s="1694"/>
      <c r="G2" s="1694"/>
      <c r="H2" s="1694"/>
      <c r="I2" s="1694"/>
      <c r="J2" s="1694"/>
      <c r="K2" s="1694"/>
      <c r="L2" s="1694"/>
      <c r="M2" s="1694"/>
      <c r="N2" s="1694"/>
      <c r="O2" s="1694"/>
      <c r="P2" s="1694"/>
      <c r="Q2" s="1694"/>
      <c r="R2" s="1694"/>
      <c r="S2" s="1694"/>
    </row>
    <row r="3" spans="1:23" s="331" customFormat="1" ht="20.100000000000001" customHeight="1">
      <c r="A3" s="1695" t="str">
        <f>'2. CTTH'!A2:J2</f>
        <v>(Kèm theo Báo cáo số:           /BC-UBND ngày            tháng         năm 2023 của UBND huyện Mường Chà)</v>
      </c>
      <c r="B3" s="1695"/>
      <c r="C3" s="1695"/>
      <c r="D3" s="1695"/>
      <c r="E3" s="1695"/>
      <c r="F3" s="1695"/>
      <c r="G3" s="1695"/>
      <c r="H3" s="1695"/>
      <c r="I3" s="1695"/>
      <c r="J3" s="1695"/>
      <c r="K3" s="1695"/>
      <c r="L3" s="1695"/>
      <c r="M3" s="1695"/>
      <c r="N3" s="1695"/>
      <c r="O3" s="1695"/>
      <c r="P3" s="1695"/>
      <c r="Q3" s="1695"/>
      <c r="R3" s="1695"/>
      <c r="S3" s="1695"/>
    </row>
    <row r="4" spans="1:23" s="331" customFormat="1" ht="22.5" customHeight="1">
      <c r="F4" s="332"/>
      <c r="N4" s="1702"/>
      <c r="O4" s="1702"/>
      <c r="P4" s="1702"/>
      <c r="Q4" s="1702"/>
      <c r="R4" s="1702"/>
      <c r="S4" s="1702"/>
    </row>
    <row r="5" spans="1:23" s="337" customFormat="1" ht="22.5" customHeight="1">
      <c r="A5" s="1696" t="s">
        <v>1</v>
      </c>
      <c r="B5" s="1697" t="s">
        <v>2</v>
      </c>
      <c r="C5" s="1696" t="s">
        <v>319</v>
      </c>
      <c r="D5" s="1698" t="s">
        <v>1141</v>
      </c>
      <c r="E5" s="1697" t="s">
        <v>1134</v>
      </c>
      <c r="F5" s="1697"/>
      <c r="G5" s="1699" t="s">
        <v>1136</v>
      </c>
      <c r="H5" s="1700"/>
      <c r="I5" s="1700"/>
      <c r="J5" s="1700"/>
      <c r="K5" s="1700"/>
      <c r="L5" s="1700"/>
      <c r="M5" s="1700"/>
      <c r="N5" s="1700"/>
      <c r="O5" s="1700"/>
      <c r="P5" s="1700"/>
      <c r="Q5" s="1701"/>
      <c r="R5" s="1697" t="s">
        <v>336</v>
      </c>
      <c r="S5" s="1697"/>
      <c r="T5" s="1692"/>
      <c r="U5" s="1693"/>
      <c r="V5" s="335"/>
      <c r="W5" s="336"/>
    </row>
    <row r="6" spans="1:23" s="337" customFormat="1" ht="42" customHeight="1">
      <c r="A6" s="1696"/>
      <c r="B6" s="1697"/>
      <c r="C6" s="1696"/>
      <c r="D6" s="1698"/>
      <c r="E6" s="333" t="s">
        <v>4</v>
      </c>
      <c r="F6" s="334" t="s">
        <v>710</v>
      </c>
      <c r="G6" s="334" t="s">
        <v>145</v>
      </c>
      <c r="H6" s="333" t="s">
        <v>321</v>
      </c>
      <c r="I6" s="333" t="s">
        <v>339</v>
      </c>
      <c r="J6" s="333" t="s">
        <v>559</v>
      </c>
      <c r="K6" s="333" t="s">
        <v>340</v>
      </c>
      <c r="L6" s="333" t="s">
        <v>373</v>
      </c>
      <c r="M6" s="333" t="s">
        <v>369</v>
      </c>
      <c r="N6" s="333" t="s">
        <v>711</v>
      </c>
      <c r="O6" s="333" t="s">
        <v>712</v>
      </c>
      <c r="P6" s="333" t="s">
        <v>324</v>
      </c>
      <c r="Q6" s="333" t="s">
        <v>713</v>
      </c>
      <c r="R6" s="334" t="s">
        <v>1167</v>
      </c>
      <c r="S6" s="334" t="s">
        <v>1168</v>
      </c>
      <c r="T6" s="1692"/>
      <c r="U6" s="1693"/>
      <c r="V6" s="335"/>
      <c r="W6" s="336"/>
    </row>
    <row r="7" spans="1:23" s="344" customFormat="1" ht="17.25" customHeight="1">
      <c r="A7" s="338" t="s">
        <v>17</v>
      </c>
      <c r="B7" s="339" t="s">
        <v>714</v>
      </c>
      <c r="C7" s="338"/>
      <c r="D7" s="340"/>
      <c r="E7" s="340"/>
      <c r="F7" s="341"/>
      <c r="G7" s="342"/>
      <c r="H7" s="343"/>
      <c r="I7" s="340"/>
      <c r="J7" s="340"/>
      <c r="K7" s="340"/>
      <c r="L7" s="340"/>
      <c r="M7" s="340"/>
      <c r="N7" s="340"/>
      <c r="O7" s="340"/>
      <c r="P7" s="340"/>
      <c r="Q7" s="340"/>
      <c r="R7" s="340"/>
      <c r="S7" s="340"/>
    </row>
    <row r="8" spans="1:23" s="344" customFormat="1" ht="17.25" customHeight="1">
      <c r="A8" s="338" t="s">
        <v>38</v>
      </c>
      <c r="B8" s="339" t="s">
        <v>715</v>
      </c>
      <c r="C8" s="338"/>
      <c r="D8" s="340"/>
      <c r="E8" s="345"/>
      <c r="F8" s="345"/>
      <c r="G8" s="346"/>
      <c r="H8" s="343"/>
      <c r="I8" s="340"/>
      <c r="J8" s="340"/>
      <c r="K8" s="340"/>
      <c r="L8" s="340"/>
      <c r="M8" s="340"/>
      <c r="N8" s="340"/>
      <c r="O8" s="340"/>
      <c r="P8" s="340"/>
      <c r="Q8" s="340"/>
      <c r="R8" s="340"/>
      <c r="S8" s="340"/>
    </row>
    <row r="9" spans="1:23" s="344" customFormat="1" ht="30" customHeight="1">
      <c r="A9" s="338"/>
      <c r="B9" s="347" t="s">
        <v>752</v>
      </c>
      <c r="C9" s="338" t="s">
        <v>328</v>
      </c>
      <c r="D9" s="348"/>
      <c r="E9" s="348"/>
      <c r="F9" s="348"/>
      <c r="G9" s="348"/>
      <c r="H9" s="348"/>
      <c r="I9" s="348"/>
      <c r="J9" s="348"/>
      <c r="K9" s="348"/>
      <c r="L9" s="348"/>
      <c r="M9" s="348"/>
      <c r="N9" s="348"/>
      <c r="O9" s="348"/>
      <c r="P9" s="348"/>
      <c r="Q9" s="348"/>
      <c r="R9" s="348"/>
      <c r="S9" s="348"/>
    </row>
    <row r="10" spans="1:23" s="353" customFormat="1" ht="17.25" customHeight="1">
      <c r="A10" s="349"/>
      <c r="B10" s="350" t="s">
        <v>326</v>
      </c>
      <c r="C10" s="349" t="s">
        <v>298</v>
      </c>
      <c r="D10" s="351"/>
      <c r="E10" s="351"/>
      <c r="F10" s="351"/>
      <c r="G10" s="351"/>
      <c r="H10" s="351"/>
      <c r="I10" s="351"/>
      <c r="J10" s="351"/>
      <c r="K10" s="351"/>
      <c r="L10" s="351"/>
      <c r="M10" s="351"/>
      <c r="N10" s="351"/>
      <c r="O10" s="351"/>
      <c r="P10" s="351"/>
      <c r="Q10" s="351"/>
      <c r="R10" s="352"/>
      <c r="S10" s="352"/>
    </row>
    <row r="11" spans="1:23" s="353" customFormat="1" ht="17.25" customHeight="1">
      <c r="A11" s="349"/>
      <c r="B11" s="879" t="s">
        <v>8</v>
      </c>
      <c r="C11" s="349"/>
      <c r="D11" s="351"/>
      <c r="E11" s="354"/>
      <c r="F11" s="354"/>
      <c r="G11" s="354"/>
      <c r="H11" s="355"/>
      <c r="I11" s="354"/>
      <c r="J11" s="354"/>
      <c r="K11" s="354"/>
      <c r="L11" s="354"/>
      <c r="M11" s="354"/>
      <c r="N11" s="354"/>
      <c r="O11" s="354"/>
      <c r="P11" s="354"/>
      <c r="Q11" s="354"/>
      <c r="R11" s="352"/>
      <c r="S11" s="352"/>
    </row>
    <row r="12" spans="1:23" s="353" customFormat="1" ht="17.25" customHeight="1">
      <c r="A12" s="349"/>
      <c r="B12" s="879" t="s">
        <v>716</v>
      </c>
      <c r="C12" s="349" t="s">
        <v>298</v>
      </c>
      <c r="D12" s="356"/>
      <c r="E12" s="356"/>
      <c r="F12" s="356"/>
      <c r="G12" s="356"/>
      <c r="H12" s="356"/>
      <c r="I12" s="356"/>
      <c r="J12" s="356"/>
      <c r="K12" s="356"/>
      <c r="L12" s="356"/>
      <c r="M12" s="356"/>
      <c r="N12" s="356"/>
      <c r="O12" s="356"/>
      <c r="P12" s="356"/>
      <c r="Q12" s="356"/>
      <c r="R12" s="352"/>
      <c r="S12" s="352"/>
    </row>
    <row r="13" spans="1:23" s="353" customFormat="1" ht="17.25" customHeight="1">
      <c r="A13" s="349"/>
      <c r="B13" s="879" t="s">
        <v>717</v>
      </c>
      <c r="C13" s="349" t="s">
        <v>298</v>
      </c>
      <c r="D13" s="356"/>
      <c r="E13" s="356"/>
      <c r="F13" s="356"/>
      <c r="G13" s="356"/>
      <c r="H13" s="356"/>
      <c r="I13" s="356"/>
      <c r="J13" s="356"/>
      <c r="K13" s="356"/>
      <c r="L13" s="356"/>
      <c r="M13" s="356"/>
      <c r="N13" s="356"/>
      <c r="O13" s="356"/>
      <c r="P13" s="356"/>
      <c r="Q13" s="356"/>
      <c r="R13" s="352"/>
      <c r="S13" s="352"/>
    </row>
    <row r="14" spans="1:23" s="353" customFormat="1" ht="30" customHeight="1">
      <c r="A14" s="349"/>
      <c r="B14" s="357" t="s">
        <v>718</v>
      </c>
      <c r="C14" s="349" t="s">
        <v>11</v>
      </c>
      <c r="D14" s="356"/>
      <c r="E14" s="356"/>
      <c r="F14" s="356"/>
      <c r="G14" s="356"/>
      <c r="H14" s="356"/>
      <c r="I14" s="356"/>
      <c r="J14" s="356"/>
      <c r="K14" s="356"/>
      <c r="L14" s="356"/>
      <c r="M14" s="356"/>
      <c r="N14" s="356"/>
      <c r="O14" s="356"/>
      <c r="P14" s="356"/>
      <c r="Q14" s="356"/>
      <c r="R14" s="352"/>
      <c r="S14" s="352"/>
    </row>
    <row r="15" spans="1:23" s="344" customFormat="1" ht="17.25" customHeight="1">
      <c r="A15" s="338">
        <v>1</v>
      </c>
      <c r="B15" s="339" t="s">
        <v>719</v>
      </c>
      <c r="C15" s="338"/>
      <c r="D15" s="351"/>
      <c r="E15" s="354"/>
      <c r="F15" s="354"/>
      <c r="G15" s="354"/>
      <c r="H15" s="354"/>
      <c r="I15" s="354"/>
      <c r="J15" s="354"/>
      <c r="K15" s="354"/>
      <c r="L15" s="354"/>
      <c r="M15" s="354"/>
      <c r="N15" s="354"/>
      <c r="O15" s="354"/>
      <c r="P15" s="354"/>
      <c r="Q15" s="354"/>
      <c r="R15" s="352"/>
      <c r="S15" s="352"/>
      <c r="T15" s="353"/>
      <c r="U15" s="358"/>
    </row>
    <row r="16" spans="1:23" s="353" customFormat="1" ht="17.25" customHeight="1">
      <c r="A16" s="349"/>
      <c r="B16" s="359" t="s">
        <v>327</v>
      </c>
      <c r="C16" s="349" t="s">
        <v>328</v>
      </c>
      <c r="D16" s="351"/>
      <c r="E16" s="354"/>
      <c r="F16" s="354"/>
      <c r="G16" s="354"/>
      <c r="H16" s="354"/>
      <c r="I16" s="354"/>
      <c r="J16" s="354"/>
      <c r="K16" s="354"/>
      <c r="L16" s="354"/>
      <c r="M16" s="354"/>
      <c r="N16" s="354"/>
      <c r="O16" s="354"/>
      <c r="P16" s="354"/>
      <c r="Q16" s="354"/>
      <c r="R16" s="352"/>
      <c r="S16" s="352"/>
    </row>
    <row r="17" spans="1:21" s="353" customFormat="1" ht="17.25" customHeight="1">
      <c r="A17" s="349"/>
      <c r="B17" s="359" t="s">
        <v>1142</v>
      </c>
      <c r="C17" s="349" t="s">
        <v>19</v>
      </c>
      <c r="D17" s="351"/>
      <c r="E17" s="354"/>
      <c r="F17" s="354"/>
      <c r="G17" s="354"/>
      <c r="H17" s="354"/>
      <c r="I17" s="354"/>
      <c r="J17" s="354"/>
      <c r="K17" s="354"/>
      <c r="L17" s="354"/>
      <c r="M17" s="354"/>
      <c r="N17" s="354"/>
      <c r="O17" s="354"/>
      <c r="P17" s="354"/>
      <c r="Q17" s="354"/>
      <c r="R17" s="352"/>
      <c r="S17" s="352"/>
    </row>
    <row r="18" spans="1:21" s="353" customFormat="1" ht="17.25" customHeight="1">
      <c r="A18" s="349"/>
      <c r="B18" s="359" t="s">
        <v>1143</v>
      </c>
      <c r="C18" s="349" t="s">
        <v>298</v>
      </c>
      <c r="D18" s="351"/>
      <c r="E18" s="354"/>
      <c r="F18" s="354"/>
      <c r="G18" s="354"/>
      <c r="H18" s="354"/>
      <c r="I18" s="354"/>
      <c r="J18" s="354"/>
      <c r="K18" s="354"/>
      <c r="L18" s="354"/>
      <c r="M18" s="354"/>
      <c r="N18" s="354"/>
      <c r="O18" s="354"/>
      <c r="P18" s="354"/>
      <c r="Q18" s="354"/>
      <c r="R18" s="352"/>
      <c r="S18" s="352"/>
    </row>
    <row r="19" spans="1:21" s="344" customFormat="1" ht="17.25" customHeight="1">
      <c r="A19" s="338">
        <v>2</v>
      </c>
      <c r="B19" s="339" t="s">
        <v>721</v>
      </c>
      <c r="C19" s="338"/>
      <c r="D19" s="351"/>
      <c r="E19" s="354"/>
      <c r="F19" s="354"/>
      <c r="G19" s="354"/>
      <c r="H19" s="354"/>
      <c r="I19" s="354"/>
      <c r="J19" s="354"/>
      <c r="K19" s="354"/>
      <c r="L19" s="354"/>
      <c r="M19" s="354"/>
      <c r="N19" s="354"/>
      <c r="O19" s="354"/>
      <c r="P19" s="354"/>
      <c r="Q19" s="354"/>
      <c r="R19" s="352"/>
      <c r="S19" s="352"/>
      <c r="T19" s="353"/>
    </row>
    <row r="20" spans="1:21" s="353" customFormat="1" ht="17.25" customHeight="1">
      <c r="A20" s="349"/>
      <c r="B20" s="359" t="s">
        <v>327</v>
      </c>
      <c r="C20" s="349" t="s">
        <v>328</v>
      </c>
      <c r="D20" s="351"/>
      <c r="E20" s="354"/>
      <c r="F20" s="355"/>
      <c r="G20" s="354"/>
      <c r="H20" s="354"/>
      <c r="I20" s="354"/>
      <c r="J20" s="354"/>
      <c r="K20" s="354"/>
      <c r="L20" s="354"/>
      <c r="M20" s="354"/>
      <c r="N20" s="354"/>
      <c r="O20" s="354"/>
      <c r="P20" s="354"/>
      <c r="Q20" s="354"/>
      <c r="R20" s="352"/>
      <c r="S20" s="352"/>
    </row>
    <row r="21" spans="1:21" s="353" customFormat="1" ht="17.25" customHeight="1">
      <c r="A21" s="349"/>
      <c r="B21" s="359" t="s">
        <v>1142</v>
      </c>
      <c r="C21" s="349" t="s">
        <v>19</v>
      </c>
      <c r="D21" s="351"/>
      <c r="E21" s="354"/>
      <c r="F21" s="355"/>
      <c r="G21" s="354"/>
      <c r="H21" s="354"/>
      <c r="I21" s="354"/>
      <c r="J21" s="354"/>
      <c r="K21" s="354"/>
      <c r="L21" s="354"/>
      <c r="M21" s="354"/>
      <c r="N21" s="354"/>
      <c r="O21" s="354"/>
      <c r="P21" s="354"/>
      <c r="Q21" s="354"/>
      <c r="R21" s="352"/>
      <c r="S21" s="352"/>
    </row>
    <row r="22" spans="1:21" s="353" customFormat="1" ht="17.25" customHeight="1">
      <c r="A22" s="349"/>
      <c r="B22" s="359" t="s">
        <v>1143</v>
      </c>
      <c r="C22" s="349" t="s">
        <v>298</v>
      </c>
      <c r="D22" s="351"/>
      <c r="E22" s="354"/>
      <c r="F22" s="354"/>
      <c r="G22" s="354"/>
      <c r="H22" s="354"/>
      <c r="I22" s="354"/>
      <c r="J22" s="354"/>
      <c r="K22" s="354"/>
      <c r="L22" s="354"/>
      <c r="M22" s="354"/>
      <c r="N22" s="354"/>
      <c r="O22" s="354"/>
      <c r="P22" s="354"/>
      <c r="Q22" s="354"/>
      <c r="R22" s="352"/>
      <c r="S22" s="352"/>
    </row>
    <row r="23" spans="1:21" s="344" customFormat="1" ht="17.25" customHeight="1">
      <c r="A23" s="338">
        <v>3</v>
      </c>
      <c r="B23" s="339" t="s">
        <v>722</v>
      </c>
      <c r="C23" s="338"/>
      <c r="D23" s="351"/>
      <c r="E23" s="354"/>
      <c r="F23" s="354"/>
      <c r="G23" s="354"/>
      <c r="H23" s="354"/>
      <c r="I23" s="354"/>
      <c r="J23" s="354"/>
      <c r="K23" s="354"/>
      <c r="L23" s="354"/>
      <c r="M23" s="354"/>
      <c r="N23" s="354"/>
      <c r="O23" s="354"/>
      <c r="P23" s="354"/>
      <c r="Q23" s="354"/>
      <c r="R23" s="352"/>
      <c r="S23" s="352"/>
      <c r="T23" s="353"/>
    </row>
    <row r="24" spans="1:21" s="353" customFormat="1" ht="17.25" customHeight="1">
      <c r="A24" s="349"/>
      <c r="B24" s="359" t="s">
        <v>327</v>
      </c>
      <c r="C24" s="349" t="s">
        <v>328</v>
      </c>
      <c r="D24" s="351"/>
      <c r="E24" s="354"/>
      <c r="F24" s="354"/>
      <c r="G24" s="354"/>
      <c r="H24" s="354"/>
      <c r="I24" s="354"/>
      <c r="J24" s="354"/>
      <c r="K24" s="354"/>
      <c r="L24" s="354"/>
      <c r="M24" s="354"/>
      <c r="N24" s="354"/>
      <c r="O24" s="354"/>
      <c r="P24" s="354"/>
      <c r="Q24" s="354"/>
      <c r="R24" s="352"/>
      <c r="S24" s="352"/>
      <c r="U24" s="353">
        <f>D24-F24</f>
        <v>0</v>
      </c>
    </row>
    <row r="25" spans="1:21" s="353" customFormat="1" ht="17.25" customHeight="1">
      <c r="A25" s="349"/>
      <c r="B25" s="359" t="s">
        <v>1142</v>
      </c>
      <c r="C25" s="349" t="s">
        <v>19</v>
      </c>
      <c r="D25" s="351"/>
      <c r="E25" s="354"/>
      <c r="F25" s="355"/>
      <c r="G25" s="354"/>
      <c r="H25" s="354"/>
      <c r="I25" s="354"/>
      <c r="J25" s="354"/>
      <c r="K25" s="354"/>
      <c r="L25" s="354"/>
      <c r="M25" s="354"/>
      <c r="N25" s="354"/>
      <c r="O25" s="354"/>
      <c r="P25" s="354"/>
      <c r="Q25" s="354"/>
      <c r="R25" s="352"/>
      <c r="S25" s="352"/>
    </row>
    <row r="26" spans="1:21" s="353" customFormat="1" ht="17.25" customHeight="1">
      <c r="A26" s="349"/>
      <c r="B26" s="359" t="s">
        <v>1143</v>
      </c>
      <c r="C26" s="349" t="s">
        <v>298</v>
      </c>
      <c r="D26" s="351"/>
      <c r="E26" s="354"/>
      <c r="F26" s="354"/>
      <c r="G26" s="354"/>
      <c r="H26" s="354"/>
      <c r="I26" s="354"/>
      <c r="J26" s="354"/>
      <c r="K26" s="354"/>
      <c r="L26" s="354"/>
      <c r="M26" s="354"/>
      <c r="N26" s="354"/>
      <c r="O26" s="354"/>
      <c r="P26" s="354"/>
      <c r="Q26" s="354"/>
      <c r="R26" s="352"/>
      <c r="S26" s="352"/>
    </row>
    <row r="27" spans="1:21" s="344" customFormat="1" ht="17.25" customHeight="1">
      <c r="A27" s="338">
        <v>4</v>
      </c>
      <c r="B27" s="339" t="s">
        <v>723</v>
      </c>
      <c r="C27" s="338"/>
      <c r="D27" s="351"/>
      <c r="E27" s="354"/>
      <c r="F27" s="354"/>
      <c r="G27" s="354"/>
      <c r="H27" s="354"/>
      <c r="I27" s="354"/>
      <c r="J27" s="354"/>
      <c r="K27" s="354"/>
      <c r="L27" s="354"/>
      <c r="M27" s="354"/>
      <c r="N27" s="354"/>
      <c r="O27" s="354"/>
      <c r="P27" s="354"/>
      <c r="Q27" s="354"/>
      <c r="R27" s="352"/>
      <c r="S27" s="352"/>
      <c r="T27" s="353"/>
    </row>
    <row r="28" spans="1:21" s="353" customFormat="1" ht="17.25" customHeight="1">
      <c r="A28" s="349"/>
      <c r="B28" s="359" t="s">
        <v>327</v>
      </c>
      <c r="C28" s="349" t="s">
        <v>328</v>
      </c>
      <c r="D28" s="360"/>
      <c r="E28" s="354"/>
      <c r="F28" s="354"/>
      <c r="G28" s="354"/>
      <c r="H28" s="354"/>
      <c r="I28" s="354"/>
      <c r="J28" s="354"/>
      <c r="K28" s="354"/>
      <c r="L28" s="354"/>
      <c r="M28" s="354"/>
      <c r="N28" s="354"/>
      <c r="O28" s="354"/>
      <c r="P28" s="354"/>
      <c r="Q28" s="354"/>
      <c r="R28" s="352"/>
      <c r="S28" s="352"/>
    </row>
    <row r="29" spans="1:21" s="353" customFormat="1" ht="17.25" customHeight="1">
      <c r="A29" s="349"/>
      <c r="B29" s="359" t="s">
        <v>1142</v>
      </c>
      <c r="C29" s="349" t="s">
        <v>19</v>
      </c>
      <c r="D29" s="351"/>
      <c r="E29" s="354"/>
      <c r="F29" s="354"/>
      <c r="G29" s="354"/>
      <c r="H29" s="354"/>
      <c r="I29" s="354"/>
      <c r="J29" s="354"/>
      <c r="K29" s="354"/>
      <c r="L29" s="354"/>
      <c r="M29" s="354"/>
      <c r="N29" s="354"/>
      <c r="O29" s="354"/>
      <c r="P29" s="354"/>
      <c r="Q29" s="354"/>
      <c r="R29" s="352"/>
      <c r="S29" s="352"/>
    </row>
    <row r="30" spans="1:21" s="353" customFormat="1" ht="17.25" customHeight="1">
      <c r="A30" s="349"/>
      <c r="B30" s="359" t="s">
        <v>1143</v>
      </c>
      <c r="C30" s="349" t="s">
        <v>298</v>
      </c>
      <c r="D30" s="351"/>
      <c r="E30" s="354"/>
      <c r="F30" s="354"/>
      <c r="G30" s="354"/>
      <c r="H30" s="354"/>
      <c r="I30" s="354"/>
      <c r="J30" s="354"/>
      <c r="K30" s="354"/>
      <c r="L30" s="354"/>
      <c r="M30" s="354"/>
      <c r="N30" s="354"/>
      <c r="O30" s="354"/>
      <c r="P30" s="354"/>
      <c r="Q30" s="354"/>
      <c r="R30" s="352"/>
      <c r="S30" s="352"/>
    </row>
    <row r="31" spans="1:21" s="344" customFormat="1" ht="28.5" customHeight="1">
      <c r="A31" s="338" t="s">
        <v>42</v>
      </c>
      <c r="B31" s="347" t="s">
        <v>758</v>
      </c>
      <c r="C31" s="338"/>
      <c r="D31" s="354"/>
      <c r="E31" s="354"/>
      <c r="F31" s="354"/>
      <c r="G31" s="354"/>
      <c r="H31" s="354"/>
      <c r="I31" s="354"/>
      <c r="J31" s="354"/>
      <c r="K31" s="354"/>
      <c r="L31" s="354"/>
      <c r="M31" s="354"/>
      <c r="N31" s="354"/>
      <c r="O31" s="354"/>
      <c r="P31" s="354"/>
      <c r="Q31" s="354"/>
      <c r="R31" s="352"/>
      <c r="S31" s="352"/>
      <c r="T31" s="353"/>
    </row>
    <row r="32" spans="1:21" s="363" customFormat="1" ht="17.25" customHeight="1">
      <c r="A32" s="361" t="s">
        <v>562</v>
      </c>
      <c r="B32" s="362" t="s">
        <v>724</v>
      </c>
      <c r="C32" s="361"/>
      <c r="D32" s="354"/>
      <c r="E32" s="354"/>
      <c r="F32" s="354"/>
      <c r="G32" s="354"/>
      <c r="H32" s="354"/>
      <c r="I32" s="354"/>
      <c r="J32" s="354"/>
      <c r="K32" s="354"/>
      <c r="L32" s="354"/>
      <c r="M32" s="354"/>
      <c r="N32" s="354"/>
      <c r="O32" s="354"/>
      <c r="P32" s="354"/>
      <c r="Q32" s="354"/>
      <c r="R32" s="352"/>
      <c r="S32" s="352"/>
      <c r="T32" s="353"/>
    </row>
    <row r="33" spans="1:25" s="353" customFormat="1" ht="17.25" customHeight="1">
      <c r="A33" s="349"/>
      <c r="B33" s="350" t="s">
        <v>725</v>
      </c>
      <c r="C33" s="349" t="s">
        <v>328</v>
      </c>
      <c r="D33" s="354"/>
      <c r="E33" s="354"/>
      <c r="F33" s="355"/>
      <c r="G33" s="355"/>
      <c r="H33" s="354"/>
      <c r="I33" s="354"/>
      <c r="J33" s="354"/>
      <c r="K33" s="354"/>
      <c r="L33" s="354"/>
      <c r="M33" s="354"/>
      <c r="N33" s="354"/>
      <c r="O33" s="354"/>
      <c r="P33" s="354"/>
      <c r="Q33" s="354"/>
      <c r="R33" s="352"/>
      <c r="S33" s="352"/>
    </row>
    <row r="34" spans="1:25" s="353" customFormat="1" ht="17.25" customHeight="1">
      <c r="A34" s="349"/>
      <c r="B34" s="879" t="s">
        <v>726</v>
      </c>
      <c r="C34" s="349" t="s">
        <v>328</v>
      </c>
      <c r="D34" s="354"/>
      <c r="E34" s="354"/>
      <c r="F34" s="354"/>
      <c r="G34" s="354"/>
      <c r="H34" s="354"/>
      <c r="I34" s="354"/>
      <c r="J34" s="354"/>
      <c r="K34" s="354"/>
      <c r="L34" s="354"/>
      <c r="M34" s="354"/>
      <c r="N34" s="354"/>
      <c r="O34" s="354"/>
      <c r="P34" s="354"/>
      <c r="Q34" s="354"/>
      <c r="R34" s="352"/>
      <c r="S34" s="352"/>
    </row>
    <row r="35" spans="1:25" s="353" customFormat="1" ht="17.25" customHeight="1">
      <c r="A35" s="349"/>
      <c r="B35" s="350" t="s">
        <v>727</v>
      </c>
      <c r="C35" s="349" t="s">
        <v>298</v>
      </c>
      <c r="D35" s="354"/>
      <c r="E35" s="354"/>
      <c r="F35" s="354"/>
      <c r="G35" s="354"/>
      <c r="H35" s="354"/>
      <c r="I35" s="354"/>
      <c r="J35" s="354"/>
      <c r="K35" s="354"/>
      <c r="L35" s="354"/>
      <c r="M35" s="354"/>
      <c r="N35" s="354"/>
      <c r="O35" s="354"/>
      <c r="P35" s="354"/>
      <c r="Q35" s="354"/>
      <c r="R35" s="352"/>
      <c r="S35" s="352"/>
    </row>
    <row r="36" spans="1:25" s="363" customFormat="1" ht="17.25" customHeight="1">
      <c r="A36" s="361" t="s">
        <v>330</v>
      </c>
      <c r="B36" s="362" t="s">
        <v>728</v>
      </c>
      <c r="C36" s="361"/>
      <c r="D36" s="354"/>
      <c r="E36" s="354"/>
      <c r="F36" s="354"/>
      <c r="G36" s="354"/>
      <c r="H36" s="354"/>
      <c r="I36" s="354"/>
      <c r="J36" s="354"/>
      <c r="K36" s="354"/>
      <c r="L36" s="354"/>
      <c r="M36" s="354"/>
      <c r="N36" s="354"/>
      <c r="O36" s="354"/>
      <c r="P36" s="354"/>
      <c r="Q36" s="354"/>
      <c r="R36" s="352"/>
      <c r="S36" s="352"/>
      <c r="T36" s="353"/>
      <c r="U36" s="354">
        <v>3785.4</v>
      </c>
    </row>
    <row r="37" spans="1:25" s="353" customFormat="1" ht="17.25" customHeight="1">
      <c r="A37" s="349"/>
      <c r="B37" s="350" t="s">
        <v>725</v>
      </c>
      <c r="C37" s="349" t="s">
        <v>328</v>
      </c>
      <c r="D37" s="364"/>
      <c r="E37" s="365"/>
      <c r="F37" s="366"/>
      <c r="G37" s="367"/>
      <c r="H37" s="354"/>
      <c r="I37" s="368"/>
      <c r="J37" s="354"/>
      <c r="K37" s="354"/>
      <c r="L37" s="354"/>
      <c r="M37" s="354"/>
      <c r="N37" s="354"/>
      <c r="O37" s="354"/>
      <c r="P37" s="354"/>
      <c r="Q37" s="354"/>
      <c r="R37" s="352"/>
      <c r="S37" s="352"/>
    </row>
    <row r="38" spans="1:25" s="353" customFormat="1" ht="17.25" customHeight="1">
      <c r="A38" s="349"/>
      <c r="B38" s="879" t="s">
        <v>726</v>
      </c>
      <c r="C38" s="349" t="s">
        <v>328</v>
      </c>
      <c r="D38" s="369"/>
      <c r="E38" s="370"/>
      <c r="F38" s="371"/>
      <c r="G38" s="367"/>
      <c r="H38" s="354"/>
      <c r="I38" s="368"/>
      <c r="J38" s="368"/>
      <c r="K38" s="354"/>
      <c r="L38" s="354"/>
      <c r="M38" s="354"/>
      <c r="N38" s="354"/>
      <c r="O38" s="354"/>
      <c r="P38" s="354"/>
      <c r="Q38" s="354"/>
      <c r="R38" s="352"/>
      <c r="S38" s="352"/>
    </row>
    <row r="39" spans="1:25" s="353" customFormat="1" ht="17.25" customHeight="1">
      <c r="A39" s="349"/>
      <c r="B39" s="350" t="s">
        <v>287</v>
      </c>
      <c r="C39" s="349" t="s">
        <v>298</v>
      </c>
      <c r="D39" s="364"/>
      <c r="E39" s="371"/>
      <c r="F39" s="372"/>
      <c r="G39" s="373"/>
      <c r="H39" s="354"/>
      <c r="I39" s="374"/>
      <c r="J39" s="354"/>
      <c r="K39" s="354"/>
      <c r="L39" s="354"/>
      <c r="M39" s="354"/>
      <c r="N39" s="354"/>
      <c r="O39" s="354"/>
      <c r="P39" s="354"/>
      <c r="Q39" s="354"/>
      <c r="R39" s="352"/>
      <c r="S39" s="352"/>
    </row>
    <row r="40" spans="1:25" s="363" customFormat="1" ht="17.25" customHeight="1">
      <c r="A40" s="361" t="s">
        <v>331</v>
      </c>
      <c r="B40" s="362" t="s">
        <v>729</v>
      </c>
      <c r="C40" s="361"/>
      <c r="D40" s="354"/>
      <c r="E40" s="354"/>
      <c r="F40" s="354"/>
      <c r="G40" s="354"/>
      <c r="H40" s="354"/>
      <c r="I40" s="354"/>
      <c r="J40" s="354"/>
      <c r="K40" s="354"/>
      <c r="L40" s="354"/>
      <c r="M40" s="354"/>
      <c r="N40" s="354"/>
      <c r="O40" s="354"/>
      <c r="P40" s="354"/>
      <c r="Q40" s="354"/>
      <c r="R40" s="352"/>
      <c r="S40" s="352"/>
      <c r="T40" s="353"/>
    </row>
    <row r="41" spans="1:25" s="353" customFormat="1" ht="17.25" customHeight="1">
      <c r="A41" s="349"/>
      <c r="B41" s="350" t="s">
        <v>759</v>
      </c>
      <c r="C41" s="349" t="s">
        <v>328</v>
      </c>
      <c r="D41" s="375"/>
      <c r="E41" s="375"/>
      <c r="F41" s="375"/>
      <c r="G41" s="355"/>
      <c r="H41" s="354"/>
      <c r="I41" s="354"/>
      <c r="J41" s="354"/>
      <c r="K41" s="354"/>
      <c r="L41" s="354"/>
      <c r="M41" s="354"/>
      <c r="N41" s="354"/>
      <c r="O41" s="354"/>
      <c r="P41" s="354"/>
      <c r="Q41" s="354"/>
      <c r="R41" s="352"/>
      <c r="S41" s="352"/>
      <c r="T41" s="342"/>
      <c r="U41" s="353">
        <f>F43+F44+F45</f>
        <v>0</v>
      </c>
    </row>
    <row r="42" spans="1:25" s="344" customFormat="1" ht="17.25" customHeight="1">
      <c r="A42" s="338" t="s">
        <v>44</v>
      </c>
      <c r="B42" s="339" t="s">
        <v>332</v>
      </c>
      <c r="C42" s="338"/>
      <c r="D42" s="354"/>
      <c r="E42" s="354"/>
      <c r="F42" s="354"/>
      <c r="G42" s="354"/>
      <c r="H42" s="354"/>
      <c r="I42" s="354"/>
      <c r="J42" s="354"/>
      <c r="K42" s="354"/>
      <c r="L42" s="354"/>
      <c r="M42" s="354"/>
      <c r="N42" s="354"/>
      <c r="O42" s="354"/>
      <c r="P42" s="354"/>
      <c r="Q42" s="354"/>
      <c r="R42" s="352"/>
      <c r="S42" s="352"/>
      <c r="T42" s="376"/>
      <c r="V42" s="358" t="e">
        <f>V43/U43</f>
        <v>#DIV/0!</v>
      </c>
    </row>
    <row r="43" spans="1:25" s="353" customFormat="1" ht="17.25" customHeight="1">
      <c r="A43" s="349" t="s">
        <v>562</v>
      </c>
      <c r="B43" s="350" t="s">
        <v>730</v>
      </c>
      <c r="C43" s="349" t="s">
        <v>333</v>
      </c>
      <c r="D43" s="377"/>
      <c r="E43" s="378"/>
      <c r="F43" s="379"/>
      <c r="G43" s="379"/>
      <c r="H43" s="379"/>
      <c r="I43" s="379"/>
      <c r="J43" s="379"/>
      <c r="K43" s="379"/>
      <c r="L43" s="379"/>
      <c r="M43" s="379"/>
      <c r="N43" s="379"/>
      <c r="O43" s="379"/>
      <c r="P43" s="379"/>
      <c r="Q43" s="379"/>
      <c r="R43" s="352"/>
      <c r="S43" s="352"/>
      <c r="U43" s="353">
        <f>F43+F44+F45</f>
        <v>0</v>
      </c>
      <c r="V43" s="353">
        <f>G43+G44+G45</f>
        <v>0</v>
      </c>
      <c r="W43" s="353">
        <f>E43+E44+E45</f>
        <v>0</v>
      </c>
      <c r="X43" s="380" t="e">
        <f>F43/E43*100</f>
        <v>#DIV/0!</v>
      </c>
      <c r="Y43" s="353" t="e">
        <f>100-X43</f>
        <v>#DIV/0!</v>
      </c>
    </row>
    <row r="44" spans="1:25" s="353" customFormat="1" ht="17.25" customHeight="1">
      <c r="A44" s="349" t="s">
        <v>564</v>
      </c>
      <c r="B44" s="350" t="s">
        <v>731</v>
      </c>
      <c r="C44" s="349" t="s">
        <v>333</v>
      </c>
      <c r="D44" s="379"/>
      <c r="E44" s="379"/>
      <c r="F44" s="379"/>
      <c r="G44" s="379"/>
      <c r="H44" s="379"/>
      <c r="I44" s="379"/>
      <c r="J44" s="379"/>
      <c r="K44" s="379"/>
      <c r="L44" s="379"/>
      <c r="M44" s="379"/>
      <c r="N44" s="379"/>
      <c r="O44" s="379"/>
      <c r="P44" s="379"/>
      <c r="Q44" s="379"/>
      <c r="R44" s="352"/>
      <c r="S44" s="352"/>
      <c r="X44" s="380" t="e">
        <f>F44/E44*100</f>
        <v>#DIV/0!</v>
      </c>
    </row>
    <row r="45" spans="1:25" s="353" customFormat="1" ht="17.25" customHeight="1">
      <c r="A45" s="349" t="s">
        <v>567</v>
      </c>
      <c r="B45" s="350" t="s">
        <v>890</v>
      </c>
      <c r="C45" s="349" t="s">
        <v>333</v>
      </c>
      <c r="D45" s="379"/>
      <c r="E45" s="379"/>
      <c r="F45" s="379"/>
      <c r="G45" s="379"/>
      <c r="H45" s="379"/>
      <c r="I45" s="379"/>
      <c r="J45" s="379"/>
      <c r="K45" s="379"/>
      <c r="L45" s="379"/>
      <c r="M45" s="379"/>
      <c r="N45" s="379"/>
      <c r="O45" s="379"/>
      <c r="P45" s="379"/>
      <c r="Q45" s="379"/>
      <c r="R45" s="352"/>
      <c r="S45" s="352"/>
      <c r="X45" s="380" t="e">
        <f>F45/E45*100</f>
        <v>#DIV/0!</v>
      </c>
    </row>
    <row r="46" spans="1:25" s="353" customFormat="1" ht="15" customHeight="1">
      <c r="A46" s="349" t="s">
        <v>568</v>
      </c>
      <c r="B46" s="350" t="s">
        <v>732</v>
      </c>
      <c r="C46" s="349" t="s">
        <v>333</v>
      </c>
      <c r="D46" s="379"/>
      <c r="E46" s="379"/>
      <c r="F46" s="379"/>
      <c r="G46" s="379"/>
      <c r="H46" s="379"/>
      <c r="I46" s="379"/>
      <c r="J46" s="379"/>
      <c r="K46" s="379"/>
      <c r="L46" s="379"/>
      <c r="M46" s="379"/>
      <c r="N46" s="379"/>
      <c r="O46" s="379"/>
      <c r="P46" s="379"/>
      <c r="Q46" s="379"/>
      <c r="R46" s="352"/>
      <c r="S46" s="352"/>
      <c r="X46" s="380" t="e">
        <f>F46/E46*100</f>
        <v>#DIV/0!</v>
      </c>
    </row>
    <row r="47" spans="1:25" s="344" customFormat="1" ht="15" customHeight="1">
      <c r="A47" s="338" t="s">
        <v>48</v>
      </c>
      <c r="B47" s="339" t="s">
        <v>334</v>
      </c>
      <c r="C47" s="338"/>
      <c r="D47" s="354"/>
      <c r="E47" s="354"/>
      <c r="F47" s="354"/>
      <c r="G47" s="354"/>
      <c r="H47" s="354"/>
      <c r="I47" s="354"/>
      <c r="J47" s="354"/>
      <c r="K47" s="354"/>
      <c r="L47" s="354"/>
      <c r="M47" s="354"/>
      <c r="N47" s="354"/>
      <c r="O47" s="354"/>
      <c r="P47" s="354"/>
      <c r="Q47" s="354"/>
      <c r="R47" s="352"/>
      <c r="S47" s="352"/>
      <c r="T47" s="353"/>
    </row>
    <row r="48" spans="1:25" s="386" customFormat="1" ht="15" customHeight="1">
      <c r="A48" s="381">
        <v>1</v>
      </c>
      <c r="B48" s="382" t="s">
        <v>1144</v>
      </c>
      <c r="C48" s="381" t="s">
        <v>328</v>
      </c>
      <c r="D48" s="383"/>
      <c r="E48" s="384"/>
      <c r="F48" s="354"/>
      <c r="G48" s="354"/>
      <c r="H48" s="354"/>
      <c r="I48" s="354"/>
      <c r="J48" s="354"/>
      <c r="K48" s="354"/>
      <c r="L48" s="354"/>
      <c r="M48" s="354"/>
      <c r="N48" s="354"/>
      <c r="O48" s="354"/>
      <c r="P48" s="354"/>
      <c r="Q48" s="354"/>
      <c r="R48" s="352"/>
      <c r="S48" s="352"/>
      <c r="T48" s="353"/>
      <c r="U48" s="385"/>
    </row>
    <row r="49" spans="1:23" s="386" customFormat="1" ht="15" customHeight="1">
      <c r="A49" s="381">
        <v>2</v>
      </c>
      <c r="B49" s="382" t="s">
        <v>733</v>
      </c>
      <c r="C49" s="381" t="s">
        <v>298</v>
      </c>
      <c r="D49" s="354"/>
      <c r="E49" s="354"/>
      <c r="F49" s="354"/>
      <c r="G49" s="354"/>
      <c r="H49" s="354"/>
      <c r="I49" s="354"/>
      <c r="J49" s="354"/>
      <c r="K49" s="354"/>
      <c r="L49" s="354"/>
      <c r="M49" s="354"/>
      <c r="N49" s="354"/>
      <c r="O49" s="354"/>
      <c r="P49" s="354"/>
      <c r="Q49" s="354"/>
      <c r="R49" s="352"/>
      <c r="S49" s="352"/>
      <c r="T49" s="353"/>
      <c r="U49" s="387"/>
      <c r="W49" s="386" t="e">
        <f>G48/F48*100</f>
        <v>#DIV/0!</v>
      </c>
    </row>
    <row r="50" spans="1:23" s="386" customFormat="1" ht="15" customHeight="1">
      <c r="A50" s="381" t="s">
        <v>329</v>
      </c>
      <c r="B50" s="382" t="s">
        <v>28</v>
      </c>
      <c r="C50" s="381" t="s">
        <v>298</v>
      </c>
      <c r="D50" s="354"/>
      <c r="E50" s="354"/>
      <c r="F50" s="354"/>
      <c r="G50" s="354"/>
      <c r="H50" s="354"/>
      <c r="I50" s="354"/>
      <c r="J50" s="354"/>
      <c r="K50" s="354"/>
      <c r="L50" s="354"/>
      <c r="M50" s="354"/>
      <c r="N50" s="354"/>
      <c r="O50" s="354"/>
      <c r="P50" s="354"/>
      <c r="Q50" s="354"/>
      <c r="R50" s="352"/>
      <c r="S50" s="352"/>
      <c r="T50" s="353"/>
      <c r="U50" s="388"/>
    </row>
    <row r="51" spans="1:23" s="386" customFormat="1" ht="15" customHeight="1">
      <c r="A51" s="381" t="s">
        <v>330</v>
      </c>
      <c r="B51" s="382" t="s">
        <v>27</v>
      </c>
      <c r="C51" s="381" t="s">
        <v>298</v>
      </c>
      <c r="D51" s="354"/>
      <c r="E51" s="354"/>
      <c r="F51" s="354"/>
      <c r="G51" s="354"/>
      <c r="H51" s="354"/>
      <c r="I51" s="354"/>
      <c r="J51" s="354"/>
      <c r="K51" s="354"/>
      <c r="L51" s="354"/>
      <c r="M51" s="354"/>
      <c r="N51" s="354"/>
      <c r="O51" s="354"/>
      <c r="P51" s="354"/>
      <c r="Q51" s="354"/>
      <c r="R51" s="352"/>
      <c r="S51" s="352"/>
      <c r="T51" s="353"/>
      <c r="U51" s="388"/>
    </row>
    <row r="52" spans="1:23" s="344" customFormat="1" ht="15" customHeight="1">
      <c r="A52" s="338" t="s">
        <v>32</v>
      </c>
      <c r="B52" s="339" t="s">
        <v>23</v>
      </c>
      <c r="C52" s="338"/>
      <c r="D52" s="354"/>
      <c r="E52" s="354"/>
      <c r="F52" s="354"/>
      <c r="G52" s="354"/>
      <c r="H52" s="354"/>
      <c r="I52" s="354"/>
      <c r="J52" s="354"/>
      <c r="K52" s="354"/>
      <c r="L52" s="354"/>
      <c r="M52" s="354"/>
      <c r="N52" s="354"/>
      <c r="O52" s="354"/>
      <c r="P52" s="354"/>
      <c r="Q52" s="354"/>
      <c r="R52" s="352"/>
      <c r="S52" s="352"/>
      <c r="T52" s="353"/>
    </row>
    <row r="53" spans="1:23" s="353" customFormat="1" ht="17.25" customHeight="1">
      <c r="A53" s="349">
        <v>1</v>
      </c>
      <c r="B53" s="350" t="s">
        <v>734</v>
      </c>
      <c r="C53" s="349" t="s">
        <v>328</v>
      </c>
      <c r="D53" s="355"/>
      <c r="E53" s="355"/>
      <c r="F53" s="355"/>
      <c r="G53" s="355"/>
      <c r="H53" s="355"/>
      <c r="I53" s="355"/>
      <c r="J53" s="355"/>
      <c r="K53" s="355"/>
      <c r="L53" s="355"/>
      <c r="M53" s="355"/>
      <c r="N53" s="355"/>
      <c r="O53" s="355"/>
      <c r="P53" s="355"/>
      <c r="Q53" s="355"/>
      <c r="R53" s="352"/>
      <c r="S53" s="352"/>
    </row>
    <row r="54" spans="1:23" s="353" customFormat="1" ht="17.25" customHeight="1">
      <c r="A54" s="349" t="s">
        <v>9</v>
      </c>
      <c r="B54" s="350" t="s">
        <v>735</v>
      </c>
      <c r="C54" s="349" t="s">
        <v>328</v>
      </c>
      <c r="D54" s="389"/>
      <c r="E54" s="390"/>
      <c r="F54" s="391"/>
      <c r="G54" s="390"/>
      <c r="H54" s="390"/>
      <c r="I54" s="390"/>
      <c r="J54" s="390"/>
      <c r="K54" s="390"/>
      <c r="L54" s="390"/>
      <c r="M54" s="390"/>
      <c r="N54" s="390"/>
      <c r="O54" s="390"/>
      <c r="P54" s="390"/>
      <c r="Q54" s="390"/>
      <c r="R54" s="352"/>
      <c r="S54" s="352"/>
    </row>
    <row r="55" spans="1:23" s="353" customFormat="1" ht="17.25" customHeight="1">
      <c r="A55" s="349" t="s">
        <v>9</v>
      </c>
      <c r="B55" s="350" t="s">
        <v>753</v>
      </c>
      <c r="C55" s="349" t="s">
        <v>328</v>
      </c>
      <c r="R55" s="352"/>
      <c r="S55" s="352"/>
      <c r="U55" s="392"/>
      <c r="V55" s="392"/>
    </row>
    <row r="56" spans="1:23" s="353" customFormat="1" ht="38.25" customHeight="1">
      <c r="A56" s="349" t="s">
        <v>9</v>
      </c>
      <c r="B56" s="393" t="s">
        <v>736</v>
      </c>
      <c r="C56" s="349" t="s">
        <v>328</v>
      </c>
      <c r="D56" s="390"/>
      <c r="E56" s="390"/>
      <c r="F56" s="389"/>
      <c r="G56" s="390"/>
      <c r="H56" s="394"/>
      <c r="I56" s="390"/>
      <c r="J56" s="390"/>
      <c r="K56" s="390"/>
      <c r="L56" s="390"/>
      <c r="M56" s="390"/>
      <c r="N56" s="390"/>
      <c r="O56" s="390"/>
      <c r="P56" s="390"/>
      <c r="Q56" s="394"/>
      <c r="R56" s="352"/>
      <c r="S56" s="352"/>
    </row>
    <row r="57" spans="1:23" s="353" customFormat="1" ht="15.75" customHeight="1">
      <c r="A57" s="349">
        <v>2</v>
      </c>
      <c r="B57" s="350" t="s">
        <v>737</v>
      </c>
      <c r="C57" s="349" t="s">
        <v>328</v>
      </c>
      <c r="D57" s="379"/>
      <c r="E57" s="379"/>
      <c r="F57" s="379"/>
      <c r="G57" s="379"/>
      <c r="H57" s="379"/>
      <c r="I57" s="379"/>
      <c r="J57" s="379"/>
      <c r="K57" s="379"/>
      <c r="L57" s="379"/>
      <c r="M57" s="379"/>
      <c r="N57" s="379"/>
      <c r="O57" s="379"/>
      <c r="P57" s="379"/>
      <c r="Q57" s="379"/>
      <c r="R57" s="352"/>
      <c r="S57" s="352"/>
    </row>
    <row r="58" spans="1:23" s="353" customFormat="1" ht="15.75" customHeight="1">
      <c r="A58" s="349">
        <v>3</v>
      </c>
      <c r="B58" s="350" t="s">
        <v>738</v>
      </c>
      <c r="C58" s="349" t="s">
        <v>328</v>
      </c>
      <c r="D58" s="390"/>
      <c r="E58" s="390"/>
      <c r="F58" s="389"/>
      <c r="G58" s="390"/>
      <c r="H58" s="390"/>
      <c r="I58" s="390"/>
      <c r="J58" s="390"/>
      <c r="K58" s="390"/>
      <c r="L58" s="390"/>
      <c r="M58" s="390"/>
      <c r="N58" s="390"/>
      <c r="O58" s="390"/>
      <c r="P58" s="390"/>
      <c r="Q58" s="395"/>
      <c r="R58" s="352"/>
      <c r="S58" s="352"/>
    </row>
    <row r="59" spans="1:23" ht="15.75" customHeight="1">
      <c r="A59" s="349" t="s">
        <v>568</v>
      </c>
      <c r="B59" s="350" t="s">
        <v>739</v>
      </c>
      <c r="C59" s="349" t="s">
        <v>11</v>
      </c>
      <c r="D59" s="396"/>
      <c r="E59" s="355"/>
      <c r="F59" s="355"/>
      <c r="G59" s="355"/>
      <c r="H59" s="354"/>
      <c r="I59" s="354"/>
      <c r="J59" s="354"/>
      <c r="K59" s="354"/>
      <c r="L59" s="354"/>
      <c r="M59" s="354"/>
      <c r="N59" s="354"/>
      <c r="O59" s="354"/>
      <c r="P59" s="354"/>
      <c r="Q59" s="354"/>
      <c r="R59" s="352"/>
      <c r="S59" s="352"/>
      <c r="T59" s="353"/>
    </row>
    <row r="60" spans="1:23">
      <c r="R60" s="399"/>
      <c r="S60" s="399"/>
    </row>
    <row r="61" spans="1:23">
      <c r="R61" s="399"/>
      <c r="S61" s="399"/>
    </row>
    <row r="62" spans="1:23">
      <c r="R62" s="399"/>
      <c r="S62" s="399"/>
    </row>
  </sheetData>
  <mergeCells count="12">
    <mergeCell ref="T5:T6"/>
    <mergeCell ref="U5:U6"/>
    <mergeCell ref="A2:S2"/>
    <mergeCell ref="A3:S3"/>
    <mergeCell ref="A5:A6"/>
    <mergeCell ref="B5:B6"/>
    <mergeCell ref="C5:C6"/>
    <mergeCell ref="D5:D6"/>
    <mergeCell ref="E5:F5"/>
    <mergeCell ref="G5:Q5"/>
    <mergeCell ref="R5:S5"/>
    <mergeCell ref="N4:S4"/>
  </mergeCells>
  <printOptions horizontalCentered="1"/>
  <pageMargins left="0" right="0" top="0.23622047244094491" bottom="0" header="3.937007874015748E-2" footer="0"/>
  <pageSetup paperSize="9" scale="71" orientation="landscape" r:id="rId1"/>
  <headerFooter alignWithMargins="0">
    <oddFooter>&amp;C&amp;P</oddFooter>
  </headerFooter>
  <ignoredErrors>
    <ignoredError sqref="A32 A43:A46 A59" numberStoredAsText="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dimension ref="A1"/>
  <sheetViews>
    <sheetView workbookViewId="0"/>
  </sheetViews>
  <sheetFormatPr defaultRowHeight="15.75"/>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dimension ref="A1"/>
  <sheetViews>
    <sheetView workbookViewId="0"/>
  </sheetViews>
  <sheetFormatPr defaultRowHeight="15.75"/>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dimension ref="A1"/>
  <sheetViews>
    <sheetView workbookViewId="0"/>
  </sheetViews>
  <sheetFormatPr defaultRowHeight="15.75"/>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dimension ref="A1"/>
  <sheetViews>
    <sheetView workbookViewId="0"/>
  </sheetViews>
  <sheetFormatPr defaultRowHeight="15.75"/>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dimension ref="A1"/>
  <sheetViews>
    <sheetView workbookViewId="0"/>
  </sheetViews>
  <sheetFormatPr defaultRowHeight="15.75"/>
  <sheetData/>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dimension ref="A1"/>
  <sheetViews>
    <sheetView workbookViewId="0"/>
  </sheetViews>
  <sheetFormatPr defaultRowHeight="15.75"/>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dimension ref="A1"/>
  <sheetViews>
    <sheetView workbookViewId="0"/>
  </sheetViews>
  <sheetFormatPr defaultRowHeight="15.75"/>
  <sheetData/>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dimension ref="A1"/>
  <sheetViews>
    <sheetView workbookViewId="0"/>
  </sheetViews>
  <sheetFormatPr defaultRowHeight="15.75"/>
  <sheetData/>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dimension ref="A1"/>
  <sheetViews>
    <sheetView workbookViewId="0"/>
  </sheetViews>
  <sheetFormatPr defaultRowHeight="15.75"/>
  <sheetData/>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dimension ref="A1"/>
  <sheetViews>
    <sheetView workbookViewId="0"/>
  </sheetViews>
  <sheetFormatPr defaultRowHeight="15.7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B41"/>
  <sheetViews>
    <sheetView view="pageBreakPreview" zoomScaleNormal="85" zoomScaleSheetLayoutView="100" workbookViewId="0">
      <pane xSplit="2" ySplit="7" topLeftCell="D8" activePane="bottomRight" state="frozen"/>
      <selection activeCell="H15" sqref="H15"/>
      <selection pane="topRight" activeCell="H15" sqref="H15"/>
      <selection pane="bottomLeft" activeCell="H15" sqref="H15"/>
      <selection pane="bottomRight" activeCell="A38" sqref="A38:C38"/>
    </sheetView>
  </sheetViews>
  <sheetFormatPr defaultColWidth="8.625" defaultRowHeight="15.75"/>
  <cols>
    <col min="1" max="1" width="3.625" style="329" customWidth="1"/>
    <col min="2" max="2" width="24.875" style="315" customWidth="1"/>
    <col min="3" max="3" width="9" style="315" customWidth="1"/>
    <col min="4" max="4" width="10.375" style="315" customWidth="1"/>
    <col min="5" max="5" width="9.125" style="315" customWidth="1"/>
    <col min="6" max="6" width="10.125" style="315" customWidth="1"/>
    <col min="7" max="7" width="10.625" style="315" customWidth="1"/>
    <col min="8" max="8" width="8.625" style="315" customWidth="1"/>
    <col min="9" max="9" width="7.625" style="315" customWidth="1"/>
    <col min="10" max="10" width="7.125" style="315" customWidth="1"/>
    <col min="11" max="12" width="7.375" style="315" customWidth="1"/>
    <col min="13" max="13" width="8.875" style="315" customWidth="1"/>
    <col min="14" max="14" width="7.625" style="315" customWidth="1"/>
    <col min="15" max="17" width="7.125" style="315" customWidth="1"/>
    <col min="18" max="18" width="6.625" style="315" customWidth="1"/>
    <col min="19" max="19" width="7.375" style="315" customWidth="1"/>
    <col min="20" max="20" width="0.375" style="314" hidden="1" customWidth="1"/>
    <col min="21" max="21" width="8.125" style="314" hidden="1" customWidth="1"/>
    <col min="22" max="22" width="0.125" style="314" hidden="1" customWidth="1"/>
    <col min="23" max="23" width="9" style="314" customWidth="1"/>
    <col min="24" max="24" width="9" style="313" customWidth="1"/>
    <col min="25" max="26" width="9" style="313" hidden="1" customWidth="1"/>
    <col min="27" max="27" width="9" style="313" customWidth="1"/>
    <col min="28" max="47" width="9" style="315" customWidth="1"/>
    <col min="48" max="16384" width="8.625" style="315"/>
  </cols>
  <sheetData>
    <row r="1" spans="1:28" ht="23.45" customHeight="1">
      <c r="A1" s="1704" t="s">
        <v>1147</v>
      </c>
      <c r="B1" s="1704"/>
      <c r="C1" s="1704"/>
      <c r="D1" s="1704"/>
      <c r="E1" s="1704"/>
      <c r="F1" s="1704"/>
      <c r="G1" s="1704"/>
      <c r="H1" s="1704"/>
      <c r="I1" s="1704"/>
      <c r="J1" s="1704"/>
      <c r="K1" s="1704"/>
      <c r="L1" s="1704"/>
      <c r="M1" s="1704"/>
      <c r="N1" s="1704"/>
      <c r="O1" s="1704"/>
      <c r="P1" s="1704"/>
      <c r="Q1" s="1704"/>
      <c r="R1" s="1704"/>
      <c r="S1" s="1704"/>
    </row>
    <row r="2" spans="1:28" ht="20.45" customHeight="1">
      <c r="A2" s="1705" t="s">
        <v>1145</v>
      </c>
      <c r="B2" s="1705"/>
      <c r="C2" s="1705"/>
      <c r="D2" s="1705"/>
      <c r="E2" s="1705"/>
      <c r="F2" s="1705"/>
      <c r="G2" s="1705"/>
      <c r="H2" s="1705"/>
      <c r="I2" s="1705"/>
      <c r="J2" s="1705"/>
      <c r="K2" s="1705"/>
      <c r="L2" s="1705"/>
      <c r="M2" s="1705"/>
      <c r="N2" s="1705"/>
      <c r="O2" s="1705"/>
      <c r="P2" s="1705"/>
      <c r="Q2" s="1705"/>
      <c r="R2" s="1705"/>
      <c r="S2" s="1705"/>
    </row>
    <row r="3" spans="1:28" ht="16.5" customHeight="1">
      <c r="A3" s="1706" t="str">
        <f>'2. CTTH'!A2:J2</f>
        <v>(Kèm theo Báo cáo số:           /BC-UBND ngày            tháng         năm 2023 của UBND huyện Mường Chà)</v>
      </c>
      <c r="B3" s="1706"/>
      <c r="C3" s="1706"/>
      <c r="D3" s="1706"/>
      <c r="E3" s="1706"/>
      <c r="F3" s="1706"/>
      <c r="G3" s="1706"/>
      <c r="H3" s="1706"/>
      <c r="I3" s="1706"/>
      <c r="J3" s="1706"/>
      <c r="K3" s="1706"/>
      <c r="L3" s="1706"/>
      <c r="M3" s="1706"/>
      <c r="N3" s="1706"/>
      <c r="O3" s="1706"/>
      <c r="P3" s="1706"/>
      <c r="Q3" s="1706"/>
      <c r="R3" s="1706"/>
      <c r="S3" s="1706"/>
      <c r="W3" s="1707"/>
    </row>
    <row r="4" spans="1:28" ht="16.5">
      <c r="A4" s="316"/>
      <c r="B4" s="316"/>
      <c r="C4" s="316"/>
      <c r="D4" s="316"/>
      <c r="E4" s="316"/>
      <c r="F4" s="316"/>
      <c r="G4" s="316"/>
      <c r="H4" s="316"/>
      <c r="I4" s="316"/>
      <c r="J4" s="316"/>
      <c r="K4" s="316"/>
      <c r="L4" s="316"/>
      <c r="M4" s="316"/>
      <c r="N4" s="316"/>
      <c r="O4" s="316"/>
      <c r="P4" s="316"/>
      <c r="Q4" s="316"/>
      <c r="R4" s="316"/>
      <c r="S4" s="316"/>
      <c r="W4" s="1707"/>
    </row>
    <row r="5" spans="1:28" s="318" customFormat="1" ht="21.75" customHeight="1">
      <c r="A5" s="1708" t="s">
        <v>245</v>
      </c>
      <c r="B5" s="1709" t="s">
        <v>2</v>
      </c>
      <c r="C5" s="1709" t="s">
        <v>319</v>
      </c>
      <c r="D5" s="1710" t="s">
        <v>1148</v>
      </c>
      <c r="E5" s="1711" t="s">
        <v>1134</v>
      </c>
      <c r="F5" s="1711"/>
      <c r="G5" s="1711" t="s">
        <v>1136</v>
      </c>
      <c r="H5" s="1711"/>
      <c r="I5" s="1711"/>
      <c r="J5" s="1711"/>
      <c r="K5" s="1711"/>
      <c r="L5" s="1711"/>
      <c r="M5" s="1711"/>
      <c r="N5" s="1711"/>
      <c r="O5" s="1711"/>
      <c r="P5" s="1711"/>
      <c r="Q5" s="1711"/>
      <c r="R5" s="1709" t="s">
        <v>336</v>
      </c>
      <c r="S5" s="1709"/>
      <c r="T5" s="317"/>
      <c r="U5" s="317"/>
      <c r="V5" s="880"/>
      <c r="W5" s="319"/>
      <c r="X5" s="882"/>
      <c r="Y5" s="882"/>
      <c r="Z5" s="882"/>
      <c r="AA5" s="882"/>
      <c r="AB5" s="881"/>
    </row>
    <row r="6" spans="1:28" s="320" customFormat="1" ht="15.75" customHeight="1">
      <c r="A6" s="1708"/>
      <c r="B6" s="1709"/>
      <c r="C6" s="1709"/>
      <c r="D6" s="1710"/>
      <c r="E6" s="1711" t="s">
        <v>337</v>
      </c>
      <c r="F6" s="1709" t="s">
        <v>6</v>
      </c>
      <c r="G6" s="1711" t="s">
        <v>145</v>
      </c>
      <c r="H6" s="1712" t="s">
        <v>320</v>
      </c>
      <c r="I6" s="1712"/>
      <c r="J6" s="1712"/>
      <c r="K6" s="1712"/>
      <c r="L6" s="1712"/>
      <c r="M6" s="1712"/>
      <c r="N6" s="1712"/>
      <c r="O6" s="1712"/>
      <c r="P6" s="1712"/>
      <c r="Q6" s="1712"/>
      <c r="R6" s="566">
        <v>2023</v>
      </c>
      <c r="S6" s="566">
        <v>2024</v>
      </c>
      <c r="T6" s="319"/>
      <c r="U6" s="319"/>
      <c r="V6" s="319"/>
      <c r="W6" s="319"/>
      <c r="X6" s="882"/>
      <c r="Y6" s="882"/>
      <c r="Z6" s="882"/>
      <c r="AA6" s="882"/>
    </row>
    <row r="7" spans="1:28" s="320" customFormat="1" ht="18.75" customHeight="1">
      <c r="A7" s="1708"/>
      <c r="B7" s="1709"/>
      <c r="C7" s="1709"/>
      <c r="D7" s="1710"/>
      <c r="E7" s="1711"/>
      <c r="F7" s="1709"/>
      <c r="G7" s="1711"/>
      <c r="H7" s="228" t="s">
        <v>338</v>
      </c>
      <c r="I7" s="228" t="s">
        <v>339</v>
      </c>
      <c r="J7" s="228" t="s">
        <v>322</v>
      </c>
      <c r="K7" s="228" t="s">
        <v>340</v>
      </c>
      <c r="L7" s="228" t="s">
        <v>341</v>
      </c>
      <c r="M7" s="228" t="s">
        <v>342</v>
      </c>
      <c r="N7" s="228" t="s">
        <v>323</v>
      </c>
      <c r="O7" s="228" t="s">
        <v>324</v>
      </c>
      <c r="P7" s="228" t="s">
        <v>325</v>
      </c>
      <c r="Q7" s="228" t="s">
        <v>343</v>
      </c>
      <c r="R7" s="567">
        <v>2022</v>
      </c>
      <c r="S7" s="568">
        <v>2023</v>
      </c>
      <c r="T7" s="319"/>
      <c r="U7" s="319"/>
      <c r="V7" s="319"/>
      <c r="W7" s="319"/>
      <c r="X7" s="882"/>
      <c r="Y7" s="882"/>
      <c r="Z7" s="882"/>
      <c r="AA7" s="882"/>
    </row>
    <row r="8" spans="1:28" s="323" customFormat="1" ht="14.25">
      <c r="A8" s="569" t="s">
        <v>17</v>
      </c>
      <c r="B8" s="229" t="s">
        <v>33</v>
      </c>
      <c r="C8" s="228"/>
      <c r="D8" s="230"/>
      <c r="E8" s="230"/>
      <c r="F8" s="230"/>
      <c r="G8" s="230"/>
      <c r="H8" s="230"/>
      <c r="I8" s="230"/>
      <c r="J8" s="230"/>
      <c r="K8" s="230"/>
      <c r="L8" s="230"/>
      <c r="M8" s="230"/>
      <c r="N8" s="230"/>
      <c r="O8" s="230"/>
      <c r="P8" s="230"/>
      <c r="Q8" s="230"/>
      <c r="R8" s="230"/>
      <c r="S8" s="230"/>
      <c r="T8" s="321"/>
      <c r="U8" s="321"/>
      <c r="V8" s="321"/>
      <c r="W8" s="321"/>
      <c r="X8" s="883"/>
      <c r="Y8" s="322"/>
      <c r="Z8" s="322"/>
      <c r="AA8" s="322"/>
    </row>
    <row r="9" spans="1:28" s="323" customFormat="1" ht="25.5">
      <c r="A9" s="570">
        <v>1</v>
      </c>
      <c r="B9" s="229" t="s">
        <v>344</v>
      </c>
      <c r="C9" s="228" t="s">
        <v>7</v>
      </c>
      <c r="D9" s="571"/>
      <c r="E9" s="571"/>
      <c r="F9" s="571"/>
      <c r="G9" s="571"/>
      <c r="H9" s="231"/>
      <c r="I9" s="231"/>
      <c r="J9" s="572"/>
      <c r="K9" s="572"/>
      <c r="L9" s="572"/>
      <c r="M9" s="572"/>
      <c r="N9" s="572"/>
      <c r="O9" s="572"/>
      <c r="P9" s="572"/>
      <c r="Q9" s="572"/>
      <c r="R9" s="232"/>
      <c r="S9" s="232"/>
      <c r="T9" s="321"/>
      <c r="U9" s="321"/>
      <c r="V9" s="321"/>
      <c r="W9" s="884"/>
      <c r="X9" s="322"/>
      <c r="Y9" s="322"/>
      <c r="Z9" s="322"/>
      <c r="AA9" s="322"/>
    </row>
    <row r="10" spans="1:28" s="324" customFormat="1" ht="15">
      <c r="A10" s="573"/>
      <c r="B10" s="233" t="s">
        <v>345</v>
      </c>
      <c r="C10" s="234" t="s">
        <v>7</v>
      </c>
      <c r="D10" s="235"/>
      <c r="E10" s="574"/>
      <c r="F10" s="574"/>
      <c r="G10" s="575"/>
      <c r="H10" s="236"/>
      <c r="I10" s="236"/>
      <c r="J10" s="237"/>
      <c r="K10" s="237"/>
      <c r="L10" s="237"/>
      <c r="M10" s="237"/>
      <c r="N10" s="237"/>
      <c r="O10" s="237"/>
      <c r="P10" s="237"/>
      <c r="Q10" s="237"/>
      <c r="R10" s="232"/>
      <c r="S10" s="232"/>
      <c r="T10" s="238"/>
      <c r="U10" s="314"/>
      <c r="V10" s="314"/>
      <c r="W10" s="314"/>
      <c r="X10" s="313"/>
      <c r="Y10" s="313"/>
      <c r="Z10" s="885"/>
      <c r="AA10" s="313"/>
    </row>
    <row r="11" spans="1:28" s="324" customFormat="1" ht="15">
      <c r="A11" s="573"/>
      <c r="B11" s="233" t="s">
        <v>346</v>
      </c>
      <c r="C11" s="234" t="s">
        <v>7</v>
      </c>
      <c r="D11" s="235"/>
      <c r="E11" s="574"/>
      <c r="F11" s="574"/>
      <c r="G11" s="575"/>
      <c r="H11" s="236"/>
      <c r="I11" s="236"/>
      <c r="J11" s="237"/>
      <c r="K11" s="237"/>
      <c r="L11" s="237"/>
      <c r="M11" s="237"/>
      <c r="N11" s="237"/>
      <c r="O11" s="237"/>
      <c r="P11" s="237"/>
      <c r="Q11" s="237"/>
      <c r="R11" s="232"/>
      <c r="S11" s="232"/>
      <c r="T11" s="238"/>
      <c r="U11" s="314"/>
      <c r="V11" s="314"/>
      <c r="W11" s="314"/>
      <c r="X11" s="886"/>
      <c r="Y11" s="313"/>
      <c r="Z11" s="885"/>
      <c r="AA11" s="313"/>
    </row>
    <row r="12" spans="1:28" s="324" customFormat="1" ht="12.75" customHeight="1">
      <c r="A12" s="573"/>
      <c r="B12" s="233" t="s">
        <v>347</v>
      </c>
      <c r="C12" s="234" t="s">
        <v>7</v>
      </c>
      <c r="D12" s="235"/>
      <c r="E12" s="574"/>
      <c r="F12" s="574"/>
      <c r="G12" s="575"/>
      <c r="H12" s="236"/>
      <c r="I12" s="236"/>
      <c r="J12" s="237"/>
      <c r="K12" s="237"/>
      <c r="L12" s="237"/>
      <c r="M12" s="237"/>
      <c r="N12" s="237"/>
      <c r="O12" s="237"/>
      <c r="P12" s="237"/>
      <c r="Q12" s="237"/>
      <c r="R12" s="232"/>
      <c r="S12" s="232"/>
      <c r="T12" s="238"/>
      <c r="U12" s="314"/>
      <c r="V12" s="314"/>
      <c r="W12" s="314"/>
      <c r="X12" s="886"/>
      <c r="Y12" s="313"/>
      <c r="Z12" s="885"/>
      <c r="AA12" s="313"/>
    </row>
    <row r="13" spans="1:28" s="324" customFormat="1" ht="15">
      <c r="A13" s="573"/>
      <c r="B13" s="233" t="s">
        <v>887</v>
      </c>
      <c r="C13" s="234" t="s">
        <v>7</v>
      </c>
      <c r="D13" s="235"/>
      <c r="E13" s="574"/>
      <c r="F13" s="574"/>
      <c r="G13" s="575"/>
      <c r="H13" s="236"/>
      <c r="I13" s="236"/>
      <c r="J13" s="237"/>
      <c r="K13" s="237"/>
      <c r="L13" s="237"/>
      <c r="M13" s="237"/>
      <c r="N13" s="237"/>
      <c r="O13" s="237"/>
      <c r="P13" s="237"/>
      <c r="Q13" s="237"/>
      <c r="R13" s="232"/>
      <c r="S13" s="232"/>
      <c r="T13" s="238"/>
      <c r="U13" s="314"/>
      <c r="V13" s="314"/>
      <c r="W13" s="314"/>
      <c r="X13" s="886"/>
      <c r="Y13" s="313"/>
      <c r="Z13" s="885"/>
      <c r="AA13" s="313"/>
    </row>
    <row r="14" spans="1:28" s="322" customFormat="1" ht="25.5">
      <c r="A14" s="570">
        <v>2</v>
      </c>
      <c r="B14" s="229" t="s">
        <v>348</v>
      </c>
      <c r="C14" s="228"/>
      <c r="D14" s="239"/>
      <c r="E14" s="239"/>
      <c r="F14" s="240"/>
      <c r="G14" s="230"/>
      <c r="H14" s="236"/>
      <c r="I14" s="236"/>
      <c r="J14" s="230"/>
      <c r="K14" s="230"/>
      <c r="L14" s="230"/>
      <c r="M14" s="230"/>
      <c r="N14" s="230"/>
      <c r="O14" s="230"/>
      <c r="P14" s="241"/>
      <c r="Q14" s="230"/>
      <c r="R14" s="232"/>
      <c r="S14" s="232"/>
    </row>
    <row r="15" spans="1:28" s="313" customFormat="1" ht="15.95" customHeight="1">
      <c r="A15" s="573"/>
      <c r="B15" s="242" t="s">
        <v>288</v>
      </c>
      <c r="C15" s="234" t="s">
        <v>349</v>
      </c>
      <c r="D15" s="576"/>
      <c r="E15" s="576"/>
      <c r="F15" s="576"/>
      <c r="G15" s="577"/>
      <c r="H15" s="212"/>
      <c r="I15" s="243"/>
      <c r="J15" s="212"/>
      <c r="K15" s="212"/>
      <c r="L15" s="212"/>
      <c r="M15" s="212"/>
      <c r="N15" s="212"/>
      <c r="O15" s="212"/>
      <c r="P15" s="243"/>
      <c r="Q15" s="243"/>
      <c r="R15" s="232"/>
      <c r="S15" s="232"/>
      <c r="T15" s="578"/>
      <c r="U15" s="579"/>
      <c r="V15" s="325"/>
      <c r="W15" s="311"/>
      <c r="X15" s="886"/>
      <c r="Y15" s="887"/>
      <c r="Z15" s="888"/>
      <c r="AA15" s="312"/>
    </row>
    <row r="16" spans="1:28" s="313" customFormat="1" ht="16.5" customHeight="1">
      <c r="A16" s="573"/>
      <c r="B16" s="244" t="s">
        <v>350</v>
      </c>
      <c r="C16" s="234" t="s">
        <v>294</v>
      </c>
      <c r="D16" s="576"/>
      <c r="E16" s="576"/>
      <c r="F16" s="576"/>
      <c r="G16" s="577"/>
      <c r="H16" s="212"/>
      <c r="I16" s="212"/>
      <c r="J16" s="212"/>
      <c r="K16" s="212"/>
      <c r="L16" s="212"/>
      <c r="M16" s="212"/>
      <c r="N16" s="212"/>
      <c r="O16" s="212"/>
      <c r="P16" s="212"/>
      <c r="Q16" s="212"/>
      <c r="R16" s="232"/>
      <c r="S16" s="232"/>
      <c r="T16" s="580"/>
      <c r="U16" s="579"/>
      <c r="V16" s="325"/>
      <c r="W16" s="311"/>
      <c r="X16" s="886"/>
      <c r="Y16" s="889"/>
      <c r="Z16" s="888"/>
      <c r="AA16" s="312"/>
    </row>
    <row r="17" spans="1:27" s="313" customFormat="1" ht="14.25" customHeight="1">
      <c r="A17" s="573"/>
      <c r="B17" s="242" t="s">
        <v>289</v>
      </c>
      <c r="C17" s="245" t="s">
        <v>305</v>
      </c>
      <c r="D17" s="576"/>
      <c r="E17" s="576"/>
      <c r="F17" s="576"/>
      <c r="G17" s="577"/>
      <c r="H17" s="212"/>
      <c r="I17" s="212"/>
      <c r="J17" s="212"/>
      <c r="K17" s="212"/>
      <c r="L17" s="212"/>
      <c r="M17" s="212"/>
      <c r="N17" s="212"/>
      <c r="O17" s="212"/>
      <c r="P17" s="212"/>
      <c r="Q17" s="212"/>
      <c r="R17" s="232"/>
      <c r="S17" s="232"/>
      <c r="T17" s="578"/>
      <c r="U17" s="581"/>
      <c r="V17" s="325"/>
      <c r="W17" s="311"/>
      <c r="X17" s="886"/>
      <c r="Y17" s="887"/>
      <c r="Z17" s="890"/>
      <c r="AA17" s="312"/>
    </row>
    <row r="18" spans="1:27" s="313" customFormat="1" ht="15">
      <c r="A18" s="573"/>
      <c r="B18" s="242" t="s">
        <v>306</v>
      </c>
      <c r="C18" s="245" t="s">
        <v>295</v>
      </c>
      <c r="D18" s="577"/>
      <c r="E18" s="577"/>
      <c r="F18" s="577"/>
      <c r="G18" s="577"/>
      <c r="H18" s="212"/>
      <c r="I18" s="212"/>
      <c r="J18" s="212"/>
      <c r="K18" s="212"/>
      <c r="L18" s="212"/>
      <c r="M18" s="212"/>
      <c r="N18" s="212"/>
      <c r="O18" s="212"/>
      <c r="P18" s="212"/>
      <c r="Q18" s="212"/>
      <c r="R18" s="232"/>
      <c r="S18" s="232"/>
      <c r="T18" s="578"/>
      <c r="U18" s="581"/>
      <c r="V18" s="326"/>
      <c r="W18" s="311"/>
      <c r="X18" s="886"/>
      <c r="Y18" s="887"/>
      <c r="Z18" s="890"/>
      <c r="AA18" s="312"/>
    </row>
    <row r="19" spans="1:27" s="313" customFormat="1" ht="15" customHeight="1">
      <c r="A19" s="573"/>
      <c r="B19" s="242" t="s">
        <v>1149</v>
      </c>
      <c r="C19" s="245" t="s">
        <v>296</v>
      </c>
      <c r="D19" s="577"/>
      <c r="E19" s="577"/>
      <c r="F19" s="577"/>
      <c r="G19" s="577"/>
      <c r="H19" s="212"/>
      <c r="I19" s="212"/>
      <c r="J19" s="212"/>
      <c r="K19" s="212"/>
      <c r="L19" s="212"/>
      <c r="M19" s="212"/>
      <c r="N19" s="212"/>
      <c r="O19" s="212"/>
      <c r="P19" s="212"/>
      <c r="Q19" s="212"/>
      <c r="R19" s="232"/>
      <c r="S19" s="232"/>
      <c r="T19" s="578"/>
      <c r="U19" s="581"/>
      <c r="V19" s="326"/>
      <c r="W19" s="311"/>
      <c r="X19" s="886"/>
      <c r="Y19" s="887"/>
      <c r="Z19" s="890"/>
      <c r="AA19" s="312"/>
    </row>
    <row r="20" spans="1:27" s="313" customFormat="1" ht="17.25" customHeight="1">
      <c r="A20" s="573"/>
      <c r="B20" s="242" t="s">
        <v>290</v>
      </c>
      <c r="C20" s="245" t="s">
        <v>297</v>
      </c>
      <c r="D20" s="577"/>
      <c r="E20" s="577"/>
      <c r="F20" s="577"/>
      <c r="G20" s="577"/>
      <c r="H20" s="212"/>
      <c r="I20" s="212"/>
      <c r="J20" s="212"/>
      <c r="K20" s="212"/>
      <c r="L20" s="212"/>
      <c r="M20" s="212"/>
      <c r="N20" s="212"/>
      <c r="O20" s="212"/>
      <c r="P20" s="212"/>
      <c r="Q20" s="212"/>
      <c r="R20" s="232"/>
      <c r="S20" s="232"/>
      <c r="T20" s="578"/>
      <c r="U20" s="581"/>
      <c r="V20" s="325"/>
      <c r="W20" s="311"/>
      <c r="X20" s="886"/>
      <c r="Y20" s="887"/>
      <c r="Z20" s="890"/>
      <c r="AA20" s="312"/>
    </row>
    <row r="21" spans="1:27" s="313" customFormat="1" ht="15">
      <c r="A21" s="573"/>
      <c r="B21" s="242" t="s">
        <v>1150</v>
      </c>
      <c r="C21" s="234" t="s">
        <v>22</v>
      </c>
      <c r="D21" s="576"/>
      <c r="E21" s="576"/>
      <c r="F21" s="576"/>
      <c r="G21" s="577"/>
      <c r="H21" s="212"/>
      <c r="I21" s="582"/>
      <c r="J21" s="582"/>
      <c r="K21" s="582"/>
      <c r="L21" s="582"/>
      <c r="M21" s="582"/>
      <c r="N21" s="582"/>
      <c r="O21" s="582"/>
      <c r="P21" s="582"/>
      <c r="Q21" s="582"/>
      <c r="R21" s="232"/>
      <c r="S21" s="232"/>
      <c r="T21" s="578"/>
      <c r="U21" s="579"/>
      <c r="V21" s="325"/>
      <c r="W21" s="311"/>
      <c r="X21" s="886"/>
      <c r="Y21" s="887"/>
      <c r="Z21" s="888"/>
      <c r="AA21" s="312"/>
    </row>
    <row r="22" spans="1:27" s="313" customFormat="1" ht="15.75" customHeight="1">
      <c r="A22" s="573"/>
      <c r="B22" s="242" t="s">
        <v>291</v>
      </c>
      <c r="C22" s="245" t="s">
        <v>298</v>
      </c>
      <c r="D22" s="577"/>
      <c r="E22" s="577"/>
      <c r="F22" s="577"/>
      <c r="G22" s="307"/>
      <c r="H22" s="212"/>
      <c r="I22" s="309"/>
      <c r="J22" s="309"/>
      <c r="K22" s="309"/>
      <c r="L22" s="309"/>
      <c r="M22" s="309"/>
      <c r="N22" s="309"/>
      <c r="O22" s="309"/>
      <c r="P22" s="309"/>
      <c r="Q22" s="309"/>
      <c r="R22" s="232"/>
      <c r="S22" s="232"/>
      <c r="T22" s="578"/>
      <c r="U22" s="581"/>
      <c r="V22" s="310"/>
      <c r="W22" s="311"/>
      <c r="X22" s="886"/>
      <c r="Y22" s="887"/>
      <c r="Z22" s="890"/>
      <c r="AA22" s="312"/>
    </row>
    <row r="23" spans="1:27" s="313" customFormat="1" ht="15.75" customHeight="1">
      <c r="A23" s="573"/>
      <c r="B23" s="242" t="s">
        <v>292</v>
      </c>
      <c r="C23" s="245" t="s">
        <v>10</v>
      </c>
      <c r="D23" s="577"/>
      <c r="E23" s="577"/>
      <c r="F23" s="577"/>
      <c r="G23" s="577"/>
      <c r="H23" s="245"/>
      <c r="I23" s="245"/>
      <c r="J23" s="245"/>
      <c r="K23" s="245"/>
      <c r="L23" s="245"/>
      <c r="M23" s="245"/>
      <c r="N23" s="245"/>
      <c r="O23" s="245"/>
      <c r="P23" s="245"/>
      <c r="Q23" s="245"/>
      <c r="R23" s="232"/>
      <c r="S23" s="232"/>
      <c r="X23" s="886"/>
      <c r="Y23" s="887"/>
      <c r="Z23" s="890"/>
      <c r="AA23" s="312"/>
    </row>
    <row r="24" spans="1:27" s="322" customFormat="1" ht="15.6" customHeight="1">
      <c r="A24" s="569" t="s">
        <v>32</v>
      </c>
      <c r="B24" s="229" t="s">
        <v>351</v>
      </c>
      <c r="C24" s="228"/>
      <c r="D24" s="230"/>
      <c r="E24" s="230"/>
      <c r="F24" s="230"/>
      <c r="G24" s="230"/>
      <c r="H24" s="230"/>
      <c r="I24" s="230"/>
      <c r="J24" s="230"/>
      <c r="K24" s="230"/>
      <c r="L24" s="230"/>
      <c r="M24" s="230"/>
      <c r="N24" s="230"/>
      <c r="O24" s="230"/>
      <c r="P24" s="230"/>
      <c r="Q24" s="230"/>
      <c r="R24" s="232"/>
      <c r="S24" s="232"/>
    </row>
    <row r="25" spans="1:27" s="324" customFormat="1" ht="25.5">
      <c r="A25" s="573"/>
      <c r="B25" s="242" t="s">
        <v>352</v>
      </c>
      <c r="C25" s="245" t="s">
        <v>7</v>
      </c>
      <c r="D25" s="583"/>
      <c r="E25" s="583"/>
      <c r="F25" s="583"/>
      <c r="G25" s="246"/>
      <c r="H25" s="247"/>
      <c r="I25" s="247"/>
      <c r="J25" s="248"/>
      <c r="K25" s="248"/>
      <c r="L25" s="248"/>
      <c r="M25" s="248"/>
      <c r="N25" s="248"/>
      <c r="O25" s="248"/>
      <c r="P25" s="248"/>
      <c r="Q25" s="248"/>
      <c r="R25" s="232"/>
      <c r="S25" s="232"/>
      <c r="T25" s="314" t="e">
        <f>F25/E25</f>
        <v>#DIV/0!</v>
      </c>
      <c r="U25" s="314" t="e">
        <f>F25/D25</f>
        <v>#DIV/0!</v>
      </c>
      <c r="V25" s="314"/>
      <c r="W25" s="314"/>
      <c r="X25" s="313"/>
      <c r="Y25" s="313"/>
      <c r="Z25" s="313"/>
      <c r="AA25" s="313"/>
    </row>
    <row r="26" spans="1:27" s="324" customFormat="1" ht="24" hidden="1" customHeight="1">
      <c r="A26" s="573"/>
      <c r="B26" s="249" t="s">
        <v>353</v>
      </c>
      <c r="C26" s="245" t="s">
        <v>7</v>
      </c>
      <c r="D26" s="250"/>
      <c r="E26" s="250"/>
      <c r="F26" s="250"/>
      <c r="G26" s="250"/>
      <c r="H26" s="251"/>
      <c r="I26" s="251"/>
      <c r="J26" s="251"/>
      <c r="K26" s="251"/>
      <c r="L26" s="251"/>
      <c r="M26" s="251"/>
      <c r="N26" s="251"/>
      <c r="O26" s="251"/>
      <c r="P26" s="251"/>
      <c r="Q26" s="251"/>
      <c r="R26" s="232"/>
      <c r="S26" s="232"/>
      <c r="T26" s="321"/>
      <c r="U26" s="314"/>
      <c r="V26" s="314"/>
      <c r="W26" s="314"/>
      <c r="X26" s="313"/>
      <c r="Y26" s="313"/>
      <c r="Z26" s="313"/>
      <c r="AA26" s="313"/>
    </row>
    <row r="27" spans="1:27" s="324" customFormat="1" ht="15" hidden="1" customHeight="1">
      <c r="A27" s="573"/>
      <c r="B27" s="252" t="s">
        <v>8</v>
      </c>
      <c r="C27" s="245"/>
      <c r="D27" s="250"/>
      <c r="E27" s="250"/>
      <c r="F27" s="250"/>
      <c r="G27" s="250"/>
      <c r="H27" s="251"/>
      <c r="I27" s="251"/>
      <c r="J27" s="251"/>
      <c r="K27" s="251"/>
      <c r="L27" s="251"/>
      <c r="M27" s="251"/>
      <c r="N27" s="251"/>
      <c r="O27" s="251"/>
      <c r="P27" s="251"/>
      <c r="Q27" s="251"/>
      <c r="R27" s="232"/>
      <c r="S27" s="232"/>
      <c r="T27" s="321"/>
      <c r="U27" s="314"/>
      <c r="V27" s="314"/>
      <c r="W27" s="314"/>
      <c r="X27" s="313"/>
      <c r="Y27" s="313"/>
      <c r="Z27" s="313"/>
      <c r="AA27" s="313"/>
    </row>
    <row r="28" spans="1:27" s="324" customFormat="1" ht="15" hidden="1" customHeight="1">
      <c r="A28" s="573"/>
      <c r="B28" s="253" t="s">
        <v>354</v>
      </c>
      <c r="C28" s="245" t="s">
        <v>7</v>
      </c>
      <c r="D28" s="250"/>
      <c r="E28" s="250"/>
      <c r="F28" s="250"/>
      <c r="G28" s="250"/>
      <c r="H28" s="251"/>
      <c r="I28" s="251"/>
      <c r="J28" s="251"/>
      <c r="K28" s="251"/>
      <c r="L28" s="251"/>
      <c r="M28" s="251"/>
      <c r="N28" s="251"/>
      <c r="O28" s="251"/>
      <c r="P28" s="251"/>
      <c r="Q28" s="251"/>
      <c r="R28" s="232"/>
      <c r="S28" s="232"/>
      <c r="T28" s="321"/>
      <c r="U28" s="314"/>
      <c r="V28" s="314"/>
      <c r="W28" s="314"/>
      <c r="X28" s="313"/>
      <c r="Y28" s="313"/>
      <c r="Z28" s="313"/>
      <c r="AA28" s="313"/>
    </row>
    <row r="29" spans="1:27" s="324" customFormat="1" ht="15" hidden="1" customHeight="1">
      <c r="A29" s="573"/>
      <c r="B29" s="253" t="s">
        <v>355</v>
      </c>
      <c r="C29" s="245" t="s">
        <v>7</v>
      </c>
      <c r="D29" s="250"/>
      <c r="E29" s="250"/>
      <c r="F29" s="250"/>
      <c r="G29" s="250"/>
      <c r="H29" s="251"/>
      <c r="I29" s="251"/>
      <c r="J29" s="251"/>
      <c r="K29" s="251"/>
      <c r="L29" s="251"/>
      <c r="M29" s="251"/>
      <c r="N29" s="251"/>
      <c r="O29" s="251"/>
      <c r="P29" s="251"/>
      <c r="Q29" s="251"/>
      <c r="R29" s="232"/>
      <c r="S29" s="232"/>
      <c r="T29" s="321"/>
      <c r="U29" s="314"/>
      <c r="V29" s="314"/>
      <c r="W29" s="314"/>
      <c r="X29" s="313"/>
      <c r="Y29" s="313"/>
      <c r="Z29" s="313"/>
      <c r="AA29" s="313"/>
    </row>
    <row r="30" spans="1:27" s="324" customFormat="1" ht="24" hidden="1" customHeight="1">
      <c r="A30" s="573"/>
      <c r="B30" s="253" t="s">
        <v>356</v>
      </c>
      <c r="C30" s="245" t="s">
        <v>7</v>
      </c>
      <c r="D30" s="250"/>
      <c r="E30" s="250"/>
      <c r="F30" s="250"/>
      <c r="G30" s="250"/>
      <c r="H30" s="251"/>
      <c r="I30" s="251"/>
      <c r="J30" s="251"/>
      <c r="K30" s="251"/>
      <c r="L30" s="251"/>
      <c r="M30" s="251"/>
      <c r="N30" s="251"/>
      <c r="O30" s="251"/>
      <c r="P30" s="251"/>
      <c r="Q30" s="251"/>
      <c r="R30" s="232"/>
      <c r="S30" s="232"/>
      <c r="T30" s="321"/>
      <c r="U30" s="314"/>
      <c r="V30" s="314"/>
      <c r="W30" s="314"/>
      <c r="X30" s="313"/>
      <c r="Y30" s="313"/>
      <c r="Z30" s="313"/>
      <c r="AA30" s="313"/>
    </row>
    <row r="31" spans="1:27" s="323" customFormat="1" ht="15" customHeight="1">
      <c r="A31" s="569" t="s">
        <v>35</v>
      </c>
      <c r="B31" s="254" t="s">
        <v>357</v>
      </c>
      <c r="C31" s="227" t="s">
        <v>12</v>
      </c>
      <c r="D31" s="256"/>
      <c r="E31" s="256"/>
      <c r="F31" s="256"/>
      <c r="G31" s="256"/>
      <c r="H31" s="255"/>
      <c r="I31" s="255"/>
      <c r="J31" s="255"/>
      <c r="K31" s="255"/>
      <c r="L31" s="255"/>
      <c r="M31" s="255"/>
      <c r="N31" s="255"/>
      <c r="O31" s="255"/>
      <c r="P31" s="255"/>
      <c r="Q31" s="255"/>
      <c r="R31" s="308"/>
      <c r="S31" s="308"/>
      <c r="T31" s="321"/>
      <c r="U31" s="321"/>
      <c r="V31" s="327"/>
      <c r="W31" s="327"/>
      <c r="X31" s="322"/>
      <c r="Y31" s="322"/>
      <c r="Z31" s="322"/>
      <c r="AA31" s="322"/>
    </row>
    <row r="32" spans="1:27" s="323" customFormat="1" ht="15" customHeight="1">
      <c r="A32" s="570" t="s">
        <v>37</v>
      </c>
      <c r="B32" s="254" t="s">
        <v>358</v>
      </c>
      <c r="C32" s="227" t="s">
        <v>12</v>
      </c>
      <c r="D32" s="256"/>
      <c r="E32" s="256"/>
      <c r="F32" s="256"/>
      <c r="G32" s="256"/>
      <c r="H32" s="227"/>
      <c r="I32" s="227"/>
      <c r="J32" s="227"/>
      <c r="K32" s="227"/>
      <c r="L32" s="227"/>
      <c r="M32" s="227"/>
      <c r="N32" s="227"/>
      <c r="O32" s="227"/>
      <c r="P32" s="227"/>
      <c r="Q32" s="227"/>
      <c r="R32" s="308"/>
      <c r="S32" s="308"/>
      <c r="T32" s="321"/>
      <c r="U32" s="321"/>
      <c r="V32" s="321"/>
      <c r="W32" s="321"/>
      <c r="X32" s="322"/>
      <c r="Y32" s="322"/>
      <c r="Z32" s="322"/>
      <c r="AA32" s="322"/>
    </row>
    <row r="33" spans="1:27" s="323" customFormat="1" ht="15" customHeight="1">
      <c r="A33" s="569" t="s">
        <v>359</v>
      </c>
      <c r="B33" s="229" t="s">
        <v>308</v>
      </c>
      <c r="C33" s="230"/>
      <c r="D33" s="257"/>
      <c r="E33" s="257"/>
      <c r="F33" s="257"/>
      <c r="G33" s="257"/>
      <c r="H33" s="230"/>
      <c r="I33" s="230"/>
      <c r="J33" s="230"/>
      <c r="K33" s="230"/>
      <c r="L33" s="230"/>
      <c r="M33" s="230"/>
      <c r="N33" s="230"/>
      <c r="O33" s="230"/>
      <c r="P33" s="230"/>
      <c r="Q33" s="230"/>
      <c r="R33" s="232"/>
      <c r="S33" s="232"/>
      <c r="T33" s="584"/>
      <c r="U33" s="321"/>
      <c r="V33" s="321"/>
      <c r="W33" s="321"/>
      <c r="X33" s="322"/>
      <c r="Y33" s="322"/>
      <c r="Z33" s="322"/>
      <c r="AA33" s="322"/>
    </row>
    <row r="34" spans="1:27" s="324" customFormat="1" ht="15">
      <c r="A34" s="569">
        <v>1</v>
      </c>
      <c r="B34" s="229" t="s">
        <v>309</v>
      </c>
      <c r="C34" s="251"/>
      <c r="D34" s="257"/>
      <c r="E34" s="257"/>
      <c r="F34" s="257"/>
      <c r="G34" s="257"/>
      <c r="H34" s="251"/>
      <c r="I34" s="251"/>
      <c r="J34" s="251"/>
      <c r="K34" s="251"/>
      <c r="L34" s="251"/>
      <c r="M34" s="251"/>
      <c r="N34" s="251"/>
      <c r="O34" s="251"/>
      <c r="P34" s="251"/>
      <c r="Q34" s="251"/>
      <c r="R34" s="232"/>
      <c r="S34" s="232"/>
      <c r="T34" s="314"/>
      <c r="U34" s="314"/>
      <c r="V34" s="314"/>
      <c r="W34" s="314"/>
      <c r="X34" s="313"/>
      <c r="Y34" s="313"/>
      <c r="Z34" s="313"/>
      <c r="AA34" s="313"/>
    </row>
    <row r="35" spans="1:27" s="324" customFormat="1" ht="15">
      <c r="A35" s="573"/>
      <c r="B35" s="242" t="s">
        <v>310</v>
      </c>
      <c r="C35" s="245" t="s">
        <v>311</v>
      </c>
      <c r="D35" s="258"/>
      <c r="E35" s="259"/>
      <c r="F35" s="258"/>
      <c r="G35" s="260"/>
      <c r="H35" s="261"/>
      <c r="I35" s="261"/>
      <c r="J35" s="261"/>
      <c r="K35" s="261"/>
      <c r="L35" s="261"/>
      <c r="M35" s="261"/>
      <c r="N35" s="261"/>
      <c r="O35" s="261"/>
      <c r="P35" s="261"/>
      <c r="Q35" s="261"/>
      <c r="R35" s="232"/>
      <c r="S35" s="232"/>
      <c r="T35" s="314"/>
      <c r="U35" s="585"/>
      <c r="V35" s="314"/>
      <c r="W35" s="314"/>
      <c r="X35" s="1703"/>
      <c r="Y35" s="313"/>
      <c r="Z35" s="313"/>
      <c r="AA35" s="313"/>
    </row>
    <row r="36" spans="1:27" s="324" customFormat="1" ht="15">
      <c r="A36" s="573"/>
      <c r="B36" s="242" t="s">
        <v>312</v>
      </c>
      <c r="C36" s="234" t="s">
        <v>313</v>
      </c>
      <c r="D36" s="258"/>
      <c r="E36" s="259"/>
      <c r="F36" s="258"/>
      <c r="G36" s="260"/>
      <c r="H36" s="262"/>
      <c r="I36" s="262"/>
      <c r="J36" s="263"/>
      <c r="K36" s="263"/>
      <c r="L36" s="263"/>
      <c r="M36" s="263"/>
      <c r="N36" s="263"/>
      <c r="O36" s="263"/>
      <c r="P36" s="263"/>
      <c r="Q36" s="263"/>
      <c r="R36" s="232"/>
      <c r="S36" s="232"/>
      <c r="T36" s="584"/>
      <c r="U36" s="314"/>
      <c r="V36" s="314"/>
      <c r="W36" s="314"/>
      <c r="X36" s="1703"/>
      <c r="Y36" s="313"/>
      <c r="Z36" s="313"/>
      <c r="AA36" s="313"/>
    </row>
    <row r="37" spans="1:27" s="324" customFormat="1" ht="16.5" customHeight="1">
      <c r="A37" s="569">
        <v>2</v>
      </c>
      <c r="B37" s="229" t="s">
        <v>314</v>
      </c>
      <c r="C37" s="245"/>
      <c r="D37" s="251"/>
      <c r="E37" s="251"/>
      <c r="F37" s="237"/>
      <c r="G37" s="264"/>
      <c r="H37" s="262"/>
      <c r="I37" s="262"/>
      <c r="J37" s="261"/>
      <c r="K37" s="261"/>
      <c r="L37" s="261"/>
      <c r="M37" s="261"/>
      <c r="N37" s="261"/>
      <c r="O37" s="261"/>
      <c r="P37" s="261"/>
      <c r="Q37" s="261"/>
      <c r="R37" s="232"/>
      <c r="S37" s="232"/>
      <c r="T37" s="314"/>
      <c r="U37" s="585"/>
      <c r="V37" s="314"/>
      <c r="W37" s="314"/>
      <c r="X37" s="1703"/>
      <c r="Y37" s="313"/>
      <c r="Z37" s="313"/>
      <c r="AA37" s="313"/>
    </row>
    <row r="38" spans="1:27" s="324" customFormat="1" ht="15.75" customHeight="1">
      <c r="A38" s="573"/>
      <c r="B38" s="242" t="s">
        <v>315</v>
      </c>
      <c r="C38" s="245" t="s">
        <v>316</v>
      </c>
      <c r="D38" s="258"/>
      <c r="E38" s="259"/>
      <c r="F38" s="258"/>
      <c r="G38" s="260"/>
      <c r="H38" s="262"/>
      <c r="I38" s="262"/>
      <c r="J38" s="261"/>
      <c r="K38" s="261"/>
      <c r="L38" s="261"/>
      <c r="M38" s="261"/>
      <c r="N38" s="261"/>
      <c r="O38" s="261"/>
      <c r="P38" s="261"/>
      <c r="Q38" s="261"/>
      <c r="R38" s="232"/>
      <c r="S38" s="232"/>
      <c r="T38" s="314"/>
      <c r="U38" s="585"/>
      <c r="V38" s="314"/>
      <c r="W38" s="314"/>
      <c r="X38" s="1703"/>
      <c r="Y38" s="313"/>
      <c r="Z38" s="313"/>
      <c r="AA38" s="313"/>
    </row>
    <row r="39" spans="1:27" s="324" customFormat="1" ht="25.5">
      <c r="A39" s="586"/>
      <c r="B39" s="242" t="s">
        <v>317</v>
      </c>
      <c r="C39" s="245" t="s">
        <v>318</v>
      </c>
      <c r="D39" s="265"/>
      <c r="E39" s="259"/>
      <c r="F39" s="265"/>
      <c r="G39" s="266"/>
      <c r="H39" s="262"/>
      <c r="I39" s="262"/>
      <c r="J39" s="261"/>
      <c r="K39" s="261"/>
      <c r="L39" s="261"/>
      <c r="M39" s="261"/>
      <c r="N39" s="261"/>
      <c r="O39" s="261"/>
      <c r="P39" s="261"/>
      <c r="Q39" s="261"/>
      <c r="R39" s="232"/>
      <c r="S39" s="232"/>
      <c r="T39" s="314"/>
      <c r="U39" s="585"/>
      <c r="V39" s="314"/>
      <c r="W39" s="314"/>
      <c r="X39" s="1703"/>
      <c r="Y39" s="313"/>
      <c r="Z39" s="313"/>
      <c r="AA39" s="313"/>
    </row>
    <row r="40" spans="1:27" s="324" customFormat="1" ht="15">
      <c r="A40" s="328"/>
      <c r="T40" s="314"/>
      <c r="U40" s="314"/>
      <c r="V40" s="314"/>
      <c r="W40" s="314"/>
      <c r="X40" s="313"/>
      <c r="Y40" s="313"/>
      <c r="Z40" s="313"/>
      <c r="AA40" s="313"/>
    </row>
    <row r="41" spans="1:27" s="324" customFormat="1" ht="15">
      <c r="A41" s="328"/>
      <c r="T41" s="314"/>
      <c r="U41" s="314"/>
      <c r="V41" s="314"/>
      <c r="W41" s="314"/>
      <c r="X41" s="313"/>
      <c r="Y41" s="313"/>
      <c r="Z41" s="313"/>
      <c r="AA41" s="313"/>
    </row>
  </sheetData>
  <mergeCells count="16">
    <mergeCell ref="X35:X39"/>
    <mergeCell ref="A1:S1"/>
    <mergeCell ref="A2:S2"/>
    <mergeCell ref="A3:S3"/>
    <mergeCell ref="W3:W4"/>
    <mergeCell ref="A5:A7"/>
    <mergeCell ref="B5:B7"/>
    <mergeCell ref="C5:C7"/>
    <mergeCell ref="D5:D7"/>
    <mergeCell ref="E5:F5"/>
    <mergeCell ref="G5:Q5"/>
    <mergeCell ref="R5:S5"/>
    <mergeCell ref="E6:E7"/>
    <mergeCell ref="F6:F7"/>
    <mergeCell ref="G6:G7"/>
    <mergeCell ref="H6:Q6"/>
  </mergeCells>
  <printOptions horizontalCentered="1"/>
  <pageMargins left="0" right="0" top="0.23622047244094499" bottom="0.31496062992126" header="0" footer="0"/>
  <pageSetup paperSize="9" scale="80" orientation="landscape" r:id="rId1"/>
  <headerFooter alignWithMargins="0">
    <oddFooter>&amp;R&amp;P/&amp;N</oddFooter>
  </headerFooter>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sheetData/>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sheetData/>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sheetData/>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sheetData/>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DR58"/>
  <sheetViews>
    <sheetView zoomScale="90" zoomScaleNormal="90" workbookViewId="0">
      <pane ySplit="5" topLeftCell="A6" activePane="bottomLeft" state="frozen"/>
      <selection activeCell="B1" sqref="B1"/>
      <selection pane="bottomLeft" activeCell="U36" sqref="U36"/>
    </sheetView>
  </sheetViews>
  <sheetFormatPr defaultColWidth="8.875" defaultRowHeight="15.75"/>
  <cols>
    <col min="1" max="1" width="4" style="1445" customWidth="1"/>
    <col min="2" max="2" width="49.375" style="1422" customWidth="1"/>
    <col min="3" max="3" width="8.375" style="1422" customWidth="1"/>
    <col min="4" max="4" width="9.75" style="1422" customWidth="1"/>
    <col min="5" max="5" width="9.75" style="1468" customWidth="1"/>
    <col min="6" max="6" width="5.5" style="1422" customWidth="1"/>
    <col min="7" max="7" width="5.75" style="1422" customWidth="1"/>
    <col min="8" max="8" width="6" style="1422" customWidth="1"/>
    <col min="9" max="10" width="5.875" style="1422" customWidth="1"/>
    <col min="11" max="11" width="5.375" style="1422" customWidth="1"/>
    <col min="12" max="12" width="5.625" style="1422" customWidth="1"/>
    <col min="13" max="13" width="5.875" style="1422" customWidth="1"/>
    <col min="14" max="15" width="5.375" style="1422" customWidth="1"/>
    <col min="16" max="16" width="5.875" style="1422" customWidth="1"/>
    <col min="17" max="17" width="6" style="1422" customWidth="1"/>
    <col min="18" max="18" width="5.375" style="1422" customWidth="1"/>
    <col min="19" max="19" width="5.5" style="1422" customWidth="1"/>
    <col min="20" max="20" width="5.625" style="1422" customWidth="1"/>
    <col min="21" max="21" width="10.125" style="1422" customWidth="1"/>
    <col min="22" max="44" width="8.125" style="1422" customWidth="1"/>
    <col min="45" max="255" width="11" style="1422" customWidth="1"/>
    <col min="256" max="256" width="3.875" style="1422" customWidth="1"/>
    <col min="257" max="257" width="44.125" style="1422" customWidth="1"/>
    <col min="258" max="258" width="6.625" style="1422" customWidth="1"/>
    <col min="259" max="259" width="0" style="1422" hidden="1" customWidth="1"/>
    <col min="260" max="260" width="7" style="1422" customWidth="1"/>
    <col min="261" max="261" width="6.875" style="1422" customWidth="1"/>
    <col min="262" max="262" width="8.375" style="1422" customWidth="1"/>
    <col min="263" max="263" width="6.125" style="1422" customWidth="1"/>
    <col min="264" max="264" width="6.375" style="1422" customWidth="1"/>
    <col min="265" max="268" width="5.875" style="1422" customWidth="1"/>
    <col min="269" max="269" width="6" style="1422" customWidth="1"/>
    <col min="270" max="270" width="5.625" style="1422" customWidth="1"/>
    <col min="271" max="272" width="6" style="1422" customWidth="1"/>
    <col min="273" max="273" width="7.125" style="1422" customWidth="1"/>
    <col min="274" max="274" width="7.875" style="1422" customWidth="1"/>
    <col min="275" max="276" width="0" style="1422" hidden="1" customWidth="1"/>
    <col min="277" max="300" width="8.125" style="1422" customWidth="1"/>
    <col min="301" max="511" width="11" style="1422" customWidth="1"/>
    <col min="512" max="512" width="3.875" style="1422" customWidth="1"/>
    <col min="513" max="513" width="44.125" style="1422" customWidth="1"/>
    <col min="514" max="514" width="6.625" style="1422" customWidth="1"/>
    <col min="515" max="515" width="0" style="1422" hidden="1" customWidth="1"/>
    <col min="516" max="516" width="7" style="1422" customWidth="1"/>
    <col min="517" max="517" width="6.875" style="1422" customWidth="1"/>
    <col min="518" max="518" width="8.375" style="1422" customWidth="1"/>
    <col min="519" max="519" width="6.125" style="1422" customWidth="1"/>
    <col min="520" max="520" width="6.375" style="1422" customWidth="1"/>
    <col min="521" max="524" width="5.875" style="1422" customWidth="1"/>
    <col min="525" max="525" width="6" style="1422" customWidth="1"/>
    <col min="526" max="526" width="5.625" style="1422" customWidth="1"/>
    <col min="527" max="528" width="6" style="1422" customWidth="1"/>
    <col min="529" max="529" width="7.125" style="1422" customWidth="1"/>
    <col min="530" max="530" width="7.875" style="1422" customWidth="1"/>
    <col min="531" max="532" width="0" style="1422" hidden="1" customWidth="1"/>
    <col min="533" max="556" width="8.125" style="1422" customWidth="1"/>
    <col min="557" max="767" width="11" style="1422" customWidth="1"/>
    <col min="768" max="768" width="3.875" style="1422" customWidth="1"/>
    <col min="769" max="769" width="44.125" style="1422" customWidth="1"/>
    <col min="770" max="770" width="6.625" style="1422" customWidth="1"/>
    <col min="771" max="771" width="0" style="1422" hidden="1" customWidth="1"/>
    <col min="772" max="772" width="7" style="1422" customWidth="1"/>
    <col min="773" max="773" width="6.875" style="1422" customWidth="1"/>
    <col min="774" max="774" width="8.375" style="1422" customWidth="1"/>
    <col min="775" max="775" width="6.125" style="1422" customWidth="1"/>
    <col min="776" max="776" width="6.375" style="1422" customWidth="1"/>
    <col min="777" max="780" width="5.875" style="1422" customWidth="1"/>
    <col min="781" max="781" width="6" style="1422" customWidth="1"/>
    <col min="782" max="782" width="5.625" style="1422" customWidth="1"/>
    <col min="783" max="784" width="6" style="1422" customWidth="1"/>
    <col min="785" max="785" width="7.125" style="1422" customWidth="1"/>
    <col min="786" max="786" width="7.875" style="1422" customWidth="1"/>
    <col min="787" max="788" width="0" style="1422" hidden="1" customWidth="1"/>
    <col min="789" max="812" width="8.125" style="1422" customWidth="1"/>
    <col min="813" max="1023" width="11" style="1422" customWidth="1"/>
    <col min="1024" max="1024" width="3.875" style="1422" customWidth="1"/>
    <col min="1025" max="1025" width="44.125" style="1422" customWidth="1"/>
    <col min="1026" max="1026" width="6.625" style="1422" customWidth="1"/>
    <col min="1027" max="1027" width="0" style="1422" hidden="1" customWidth="1"/>
    <col min="1028" max="1028" width="7" style="1422" customWidth="1"/>
    <col min="1029" max="1029" width="6.875" style="1422" customWidth="1"/>
    <col min="1030" max="1030" width="8.375" style="1422" customWidth="1"/>
    <col min="1031" max="1031" width="6.125" style="1422" customWidth="1"/>
    <col min="1032" max="1032" width="6.375" style="1422" customWidth="1"/>
    <col min="1033" max="1036" width="5.875" style="1422" customWidth="1"/>
    <col min="1037" max="1037" width="6" style="1422" customWidth="1"/>
    <col min="1038" max="1038" width="5.625" style="1422" customWidth="1"/>
    <col min="1039" max="1040" width="6" style="1422" customWidth="1"/>
    <col min="1041" max="1041" width="7.125" style="1422" customWidth="1"/>
    <col min="1042" max="1042" width="7.875" style="1422" customWidth="1"/>
    <col min="1043" max="1044" width="0" style="1422" hidden="1" customWidth="1"/>
    <col min="1045" max="1068" width="8.125" style="1422" customWidth="1"/>
    <col min="1069" max="1279" width="11" style="1422" customWidth="1"/>
    <col min="1280" max="1280" width="3.875" style="1422" customWidth="1"/>
    <col min="1281" max="1281" width="44.125" style="1422" customWidth="1"/>
    <col min="1282" max="1282" width="6.625" style="1422" customWidth="1"/>
    <col min="1283" max="1283" width="0" style="1422" hidden="1" customWidth="1"/>
    <col min="1284" max="1284" width="7" style="1422" customWidth="1"/>
    <col min="1285" max="1285" width="6.875" style="1422" customWidth="1"/>
    <col min="1286" max="1286" width="8.375" style="1422" customWidth="1"/>
    <col min="1287" max="1287" width="6.125" style="1422" customWidth="1"/>
    <col min="1288" max="1288" width="6.375" style="1422" customWidth="1"/>
    <col min="1289" max="1292" width="5.875" style="1422" customWidth="1"/>
    <col min="1293" max="1293" width="6" style="1422" customWidth="1"/>
    <col min="1294" max="1294" width="5.625" style="1422" customWidth="1"/>
    <col min="1295" max="1296" width="6" style="1422" customWidth="1"/>
    <col min="1297" max="1297" width="7.125" style="1422" customWidth="1"/>
    <col min="1298" max="1298" width="7.875" style="1422" customWidth="1"/>
    <col min="1299" max="1300" width="0" style="1422" hidden="1" customWidth="1"/>
    <col min="1301" max="1324" width="8.125" style="1422" customWidth="1"/>
    <col min="1325" max="1535" width="11" style="1422" customWidth="1"/>
    <col min="1536" max="1536" width="3.875" style="1422" customWidth="1"/>
    <col min="1537" max="1537" width="44.125" style="1422" customWidth="1"/>
    <col min="1538" max="1538" width="6.625" style="1422" customWidth="1"/>
    <col min="1539" max="1539" width="0" style="1422" hidden="1" customWidth="1"/>
    <col min="1540" max="1540" width="7" style="1422" customWidth="1"/>
    <col min="1541" max="1541" width="6.875" style="1422" customWidth="1"/>
    <col min="1542" max="1542" width="8.375" style="1422" customWidth="1"/>
    <col min="1543" max="1543" width="6.125" style="1422" customWidth="1"/>
    <col min="1544" max="1544" width="6.375" style="1422" customWidth="1"/>
    <col min="1545" max="1548" width="5.875" style="1422" customWidth="1"/>
    <col min="1549" max="1549" width="6" style="1422" customWidth="1"/>
    <col min="1550" max="1550" width="5.625" style="1422" customWidth="1"/>
    <col min="1551" max="1552" width="6" style="1422" customWidth="1"/>
    <col min="1553" max="1553" width="7.125" style="1422" customWidth="1"/>
    <col min="1554" max="1554" width="7.875" style="1422" customWidth="1"/>
    <col min="1555" max="1556" width="0" style="1422" hidden="1" customWidth="1"/>
    <col min="1557" max="1580" width="8.125" style="1422" customWidth="1"/>
    <col min="1581" max="1791" width="11" style="1422" customWidth="1"/>
    <col min="1792" max="1792" width="3.875" style="1422" customWidth="1"/>
    <col min="1793" max="1793" width="44.125" style="1422" customWidth="1"/>
    <col min="1794" max="1794" width="6.625" style="1422" customWidth="1"/>
    <col min="1795" max="1795" width="0" style="1422" hidden="1" customWidth="1"/>
    <col min="1796" max="1796" width="7" style="1422" customWidth="1"/>
    <col min="1797" max="1797" width="6.875" style="1422" customWidth="1"/>
    <col min="1798" max="1798" width="8.375" style="1422" customWidth="1"/>
    <col min="1799" max="1799" width="6.125" style="1422" customWidth="1"/>
    <col min="1800" max="1800" width="6.375" style="1422" customWidth="1"/>
    <col min="1801" max="1804" width="5.875" style="1422" customWidth="1"/>
    <col min="1805" max="1805" width="6" style="1422" customWidth="1"/>
    <col min="1806" max="1806" width="5.625" style="1422" customWidth="1"/>
    <col min="1807" max="1808" width="6" style="1422" customWidth="1"/>
    <col min="1809" max="1809" width="7.125" style="1422" customWidth="1"/>
    <col min="1810" max="1810" width="7.875" style="1422" customWidth="1"/>
    <col min="1811" max="1812" width="0" style="1422" hidden="1" customWidth="1"/>
    <col min="1813" max="1836" width="8.125" style="1422" customWidth="1"/>
    <col min="1837" max="2047" width="11" style="1422" customWidth="1"/>
    <col min="2048" max="2048" width="3.875" style="1422" customWidth="1"/>
    <col min="2049" max="2049" width="44.125" style="1422" customWidth="1"/>
    <col min="2050" max="2050" width="6.625" style="1422" customWidth="1"/>
    <col min="2051" max="2051" width="0" style="1422" hidden="1" customWidth="1"/>
    <col min="2052" max="2052" width="7" style="1422" customWidth="1"/>
    <col min="2053" max="2053" width="6.875" style="1422" customWidth="1"/>
    <col min="2054" max="2054" width="8.375" style="1422" customWidth="1"/>
    <col min="2055" max="2055" width="6.125" style="1422" customWidth="1"/>
    <col min="2056" max="2056" width="6.375" style="1422" customWidth="1"/>
    <col min="2057" max="2060" width="5.875" style="1422" customWidth="1"/>
    <col min="2061" max="2061" width="6" style="1422" customWidth="1"/>
    <col min="2062" max="2062" width="5.625" style="1422" customWidth="1"/>
    <col min="2063" max="2064" width="6" style="1422" customWidth="1"/>
    <col min="2065" max="2065" width="7.125" style="1422" customWidth="1"/>
    <col min="2066" max="2066" width="7.875" style="1422" customWidth="1"/>
    <col min="2067" max="2068" width="0" style="1422" hidden="1" customWidth="1"/>
    <col min="2069" max="2092" width="8.125" style="1422" customWidth="1"/>
    <col min="2093" max="2303" width="11" style="1422" customWidth="1"/>
    <col min="2304" max="2304" width="3.875" style="1422" customWidth="1"/>
    <col min="2305" max="2305" width="44.125" style="1422" customWidth="1"/>
    <col min="2306" max="2306" width="6.625" style="1422" customWidth="1"/>
    <col min="2307" max="2307" width="0" style="1422" hidden="1" customWidth="1"/>
    <col min="2308" max="2308" width="7" style="1422" customWidth="1"/>
    <col min="2309" max="2309" width="6.875" style="1422" customWidth="1"/>
    <col min="2310" max="2310" width="8.375" style="1422" customWidth="1"/>
    <col min="2311" max="2311" width="6.125" style="1422" customWidth="1"/>
    <col min="2312" max="2312" width="6.375" style="1422" customWidth="1"/>
    <col min="2313" max="2316" width="5.875" style="1422" customWidth="1"/>
    <col min="2317" max="2317" width="6" style="1422" customWidth="1"/>
    <col min="2318" max="2318" width="5.625" style="1422" customWidth="1"/>
    <col min="2319" max="2320" width="6" style="1422" customWidth="1"/>
    <col min="2321" max="2321" width="7.125" style="1422" customWidth="1"/>
    <col min="2322" max="2322" width="7.875" style="1422" customWidth="1"/>
    <col min="2323" max="2324" width="0" style="1422" hidden="1" customWidth="1"/>
    <col min="2325" max="2348" width="8.125" style="1422" customWidth="1"/>
    <col min="2349" max="2559" width="11" style="1422" customWidth="1"/>
    <col min="2560" max="2560" width="3.875" style="1422" customWidth="1"/>
    <col min="2561" max="2561" width="44.125" style="1422" customWidth="1"/>
    <col min="2562" max="2562" width="6.625" style="1422" customWidth="1"/>
    <col min="2563" max="2563" width="0" style="1422" hidden="1" customWidth="1"/>
    <col min="2564" max="2564" width="7" style="1422" customWidth="1"/>
    <col min="2565" max="2565" width="6.875" style="1422" customWidth="1"/>
    <col min="2566" max="2566" width="8.375" style="1422" customWidth="1"/>
    <col min="2567" max="2567" width="6.125" style="1422" customWidth="1"/>
    <col min="2568" max="2568" width="6.375" style="1422" customWidth="1"/>
    <col min="2569" max="2572" width="5.875" style="1422" customWidth="1"/>
    <col min="2573" max="2573" width="6" style="1422" customWidth="1"/>
    <col min="2574" max="2574" width="5.625" style="1422" customWidth="1"/>
    <col min="2575" max="2576" width="6" style="1422" customWidth="1"/>
    <col min="2577" max="2577" width="7.125" style="1422" customWidth="1"/>
    <col min="2578" max="2578" width="7.875" style="1422" customWidth="1"/>
    <col min="2579" max="2580" width="0" style="1422" hidden="1" customWidth="1"/>
    <col min="2581" max="2604" width="8.125" style="1422" customWidth="1"/>
    <col min="2605" max="2815" width="11" style="1422" customWidth="1"/>
    <col min="2816" max="2816" width="3.875" style="1422" customWidth="1"/>
    <col min="2817" max="2817" width="44.125" style="1422" customWidth="1"/>
    <col min="2818" max="2818" width="6.625" style="1422" customWidth="1"/>
    <col min="2819" max="2819" width="0" style="1422" hidden="1" customWidth="1"/>
    <col min="2820" max="2820" width="7" style="1422" customWidth="1"/>
    <col min="2821" max="2821" width="6.875" style="1422" customWidth="1"/>
    <col min="2822" max="2822" width="8.375" style="1422" customWidth="1"/>
    <col min="2823" max="2823" width="6.125" style="1422" customWidth="1"/>
    <col min="2824" max="2824" width="6.375" style="1422" customWidth="1"/>
    <col min="2825" max="2828" width="5.875" style="1422" customWidth="1"/>
    <col min="2829" max="2829" width="6" style="1422" customWidth="1"/>
    <col min="2830" max="2830" width="5.625" style="1422" customWidth="1"/>
    <col min="2831" max="2832" width="6" style="1422" customWidth="1"/>
    <col min="2833" max="2833" width="7.125" style="1422" customWidth="1"/>
    <col min="2834" max="2834" width="7.875" style="1422" customWidth="1"/>
    <col min="2835" max="2836" width="0" style="1422" hidden="1" customWidth="1"/>
    <col min="2837" max="2860" width="8.125" style="1422" customWidth="1"/>
    <col min="2861" max="3071" width="11" style="1422" customWidth="1"/>
    <col min="3072" max="3072" width="3.875" style="1422" customWidth="1"/>
    <col min="3073" max="3073" width="44.125" style="1422" customWidth="1"/>
    <col min="3074" max="3074" width="6.625" style="1422" customWidth="1"/>
    <col min="3075" max="3075" width="0" style="1422" hidden="1" customWidth="1"/>
    <col min="3076" max="3076" width="7" style="1422" customWidth="1"/>
    <col min="3077" max="3077" width="6.875" style="1422" customWidth="1"/>
    <col min="3078" max="3078" width="8.375" style="1422" customWidth="1"/>
    <col min="3079" max="3079" width="6.125" style="1422" customWidth="1"/>
    <col min="3080" max="3080" width="6.375" style="1422" customWidth="1"/>
    <col min="3081" max="3084" width="5.875" style="1422" customWidth="1"/>
    <col min="3085" max="3085" width="6" style="1422" customWidth="1"/>
    <col min="3086" max="3086" width="5.625" style="1422" customWidth="1"/>
    <col min="3087" max="3088" width="6" style="1422" customWidth="1"/>
    <col min="3089" max="3089" width="7.125" style="1422" customWidth="1"/>
    <col min="3090" max="3090" width="7.875" style="1422" customWidth="1"/>
    <col min="3091" max="3092" width="0" style="1422" hidden="1" customWidth="1"/>
    <col min="3093" max="3116" width="8.125" style="1422" customWidth="1"/>
    <col min="3117" max="3327" width="11" style="1422" customWidth="1"/>
    <col min="3328" max="3328" width="3.875" style="1422" customWidth="1"/>
    <col min="3329" max="3329" width="44.125" style="1422" customWidth="1"/>
    <col min="3330" max="3330" width="6.625" style="1422" customWidth="1"/>
    <col min="3331" max="3331" width="0" style="1422" hidden="1" customWidth="1"/>
    <col min="3332" max="3332" width="7" style="1422" customWidth="1"/>
    <col min="3333" max="3333" width="6.875" style="1422" customWidth="1"/>
    <col min="3334" max="3334" width="8.375" style="1422" customWidth="1"/>
    <col min="3335" max="3335" width="6.125" style="1422" customWidth="1"/>
    <col min="3336" max="3336" width="6.375" style="1422" customWidth="1"/>
    <col min="3337" max="3340" width="5.875" style="1422" customWidth="1"/>
    <col min="3341" max="3341" width="6" style="1422" customWidth="1"/>
    <col min="3342" max="3342" width="5.625" style="1422" customWidth="1"/>
    <col min="3343" max="3344" width="6" style="1422" customWidth="1"/>
    <col min="3345" max="3345" width="7.125" style="1422" customWidth="1"/>
    <col min="3346" max="3346" width="7.875" style="1422" customWidth="1"/>
    <col min="3347" max="3348" width="0" style="1422" hidden="1" customWidth="1"/>
    <col min="3349" max="3372" width="8.125" style="1422" customWidth="1"/>
    <col min="3373" max="3583" width="11" style="1422" customWidth="1"/>
    <col min="3584" max="3584" width="3.875" style="1422" customWidth="1"/>
    <col min="3585" max="3585" width="44.125" style="1422" customWidth="1"/>
    <col min="3586" max="3586" width="6.625" style="1422" customWidth="1"/>
    <col min="3587" max="3587" width="0" style="1422" hidden="1" customWidth="1"/>
    <col min="3588" max="3588" width="7" style="1422" customWidth="1"/>
    <col min="3589" max="3589" width="6.875" style="1422" customWidth="1"/>
    <col min="3590" max="3590" width="8.375" style="1422" customWidth="1"/>
    <col min="3591" max="3591" width="6.125" style="1422" customWidth="1"/>
    <col min="3592" max="3592" width="6.375" style="1422" customWidth="1"/>
    <col min="3593" max="3596" width="5.875" style="1422" customWidth="1"/>
    <col min="3597" max="3597" width="6" style="1422" customWidth="1"/>
    <col min="3598" max="3598" width="5.625" style="1422" customWidth="1"/>
    <col min="3599" max="3600" width="6" style="1422" customWidth="1"/>
    <col min="3601" max="3601" width="7.125" style="1422" customWidth="1"/>
    <col min="3602" max="3602" width="7.875" style="1422" customWidth="1"/>
    <col min="3603" max="3604" width="0" style="1422" hidden="1" customWidth="1"/>
    <col min="3605" max="3628" width="8.125" style="1422" customWidth="1"/>
    <col min="3629" max="3839" width="11" style="1422" customWidth="1"/>
    <col min="3840" max="3840" width="3.875" style="1422" customWidth="1"/>
    <col min="3841" max="3841" width="44.125" style="1422" customWidth="1"/>
    <col min="3842" max="3842" width="6.625" style="1422" customWidth="1"/>
    <col min="3843" max="3843" width="0" style="1422" hidden="1" customWidth="1"/>
    <col min="3844" max="3844" width="7" style="1422" customWidth="1"/>
    <col min="3845" max="3845" width="6.875" style="1422" customWidth="1"/>
    <col min="3846" max="3846" width="8.375" style="1422" customWidth="1"/>
    <col min="3847" max="3847" width="6.125" style="1422" customWidth="1"/>
    <col min="3848" max="3848" width="6.375" style="1422" customWidth="1"/>
    <col min="3849" max="3852" width="5.875" style="1422" customWidth="1"/>
    <col min="3853" max="3853" width="6" style="1422" customWidth="1"/>
    <col min="3854" max="3854" width="5.625" style="1422" customWidth="1"/>
    <col min="3855" max="3856" width="6" style="1422" customWidth="1"/>
    <col min="3857" max="3857" width="7.125" style="1422" customWidth="1"/>
    <col min="3858" max="3858" width="7.875" style="1422" customWidth="1"/>
    <col min="3859" max="3860" width="0" style="1422" hidden="1" customWidth="1"/>
    <col min="3861" max="3884" width="8.125" style="1422" customWidth="1"/>
    <col min="3885" max="4095" width="11" style="1422" customWidth="1"/>
    <col min="4096" max="4096" width="3.875" style="1422" customWidth="1"/>
    <col min="4097" max="4097" width="44.125" style="1422" customWidth="1"/>
    <col min="4098" max="4098" width="6.625" style="1422" customWidth="1"/>
    <col min="4099" max="4099" width="0" style="1422" hidden="1" customWidth="1"/>
    <col min="4100" max="4100" width="7" style="1422" customWidth="1"/>
    <col min="4101" max="4101" width="6.875" style="1422" customWidth="1"/>
    <col min="4102" max="4102" width="8.375" style="1422" customWidth="1"/>
    <col min="4103" max="4103" width="6.125" style="1422" customWidth="1"/>
    <col min="4104" max="4104" width="6.375" style="1422" customWidth="1"/>
    <col min="4105" max="4108" width="5.875" style="1422" customWidth="1"/>
    <col min="4109" max="4109" width="6" style="1422" customWidth="1"/>
    <col min="4110" max="4110" width="5.625" style="1422" customWidth="1"/>
    <col min="4111" max="4112" width="6" style="1422" customWidth="1"/>
    <col min="4113" max="4113" width="7.125" style="1422" customWidth="1"/>
    <col min="4114" max="4114" width="7.875" style="1422" customWidth="1"/>
    <col min="4115" max="4116" width="0" style="1422" hidden="1" customWidth="1"/>
    <col min="4117" max="4140" width="8.125" style="1422" customWidth="1"/>
    <col min="4141" max="4351" width="11" style="1422" customWidth="1"/>
    <col min="4352" max="4352" width="3.875" style="1422" customWidth="1"/>
    <col min="4353" max="4353" width="44.125" style="1422" customWidth="1"/>
    <col min="4354" max="4354" width="6.625" style="1422" customWidth="1"/>
    <col min="4355" max="4355" width="0" style="1422" hidden="1" customWidth="1"/>
    <col min="4356" max="4356" width="7" style="1422" customWidth="1"/>
    <col min="4357" max="4357" width="6.875" style="1422" customWidth="1"/>
    <col min="4358" max="4358" width="8.375" style="1422" customWidth="1"/>
    <col min="4359" max="4359" width="6.125" style="1422" customWidth="1"/>
    <col min="4360" max="4360" width="6.375" style="1422" customWidth="1"/>
    <col min="4361" max="4364" width="5.875" style="1422" customWidth="1"/>
    <col min="4365" max="4365" width="6" style="1422" customWidth="1"/>
    <col min="4366" max="4366" width="5.625" style="1422" customWidth="1"/>
    <col min="4367" max="4368" width="6" style="1422" customWidth="1"/>
    <col min="4369" max="4369" width="7.125" style="1422" customWidth="1"/>
    <col min="4370" max="4370" width="7.875" style="1422" customWidth="1"/>
    <col min="4371" max="4372" width="0" style="1422" hidden="1" customWidth="1"/>
    <col min="4373" max="4396" width="8.125" style="1422" customWidth="1"/>
    <col min="4397" max="4607" width="11" style="1422" customWidth="1"/>
    <col min="4608" max="4608" width="3.875" style="1422" customWidth="1"/>
    <col min="4609" max="4609" width="44.125" style="1422" customWidth="1"/>
    <col min="4610" max="4610" width="6.625" style="1422" customWidth="1"/>
    <col min="4611" max="4611" width="0" style="1422" hidden="1" customWidth="1"/>
    <col min="4612" max="4612" width="7" style="1422" customWidth="1"/>
    <col min="4613" max="4613" width="6.875" style="1422" customWidth="1"/>
    <col min="4614" max="4614" width="8.375" style="1422" customWidth="1"/>
    <col min="4615" max="4615" width="6.125" style="1422" customWidth="1"/>
    <col min="4616" max="4616" width="6.375" style="1422" customWidth="1"/>
    <col min="4617" max="4620" width="5.875" style="1422" customWidth="1"/>
    <col min="4621" max="4621" width="6" style="1422" customWidth="1"/>
    <col min="4622" max="4622" width="5.625" style="1422" customWidth="1"/>
    <col min="4623" max="4624" width="6" style="1422" customWidth="1"/>
    <col min="4625" max="4625" width="7.125" style="1422" customWidth="1"/>
    <col min="4626" max="4626" width="7.875" style="1422" customWidth="1"/>
    <col min="4627" max="4628" width="0" style="1422" hidden="1" customWidth="1"/>
    <col min="4629" max="4652" width="8.125" style="1422" customWidth="1"/>
    <col min="4653" max="4863" width="11" style="1422" customWidth="1"/>
    <col min="4864" max="4864" width="3.875" style="1422" customWidth="1"/>
    <col min="4865" max="4865" width="44.125" style="1422" customWidth="1"/>
    <col min="4866" max="4866" width="6.625" style="1422" customWidth="1"/>
    <col min="4867" max="4867" width="0" style="1422" hidden="1" customWidth="1"/>
    <col min="4868" max="4868" width="7" style="1422" customWidth="1"/>
    <col min="4869" max="4869" width="6.875" style="1422" customWidth="1"/>
    <col min="4870" max="4870" width="8.375" style="1422" customWidth="1"/>
    <col min="4871" max="4871" width="6.125" style="1422" customWidth="1"/>
    <col min="4872" max="4872" width="6.375" style="1422" customWidth="1"/>
    <col min="4873" max="4876" width="5.875" style="1422" customWidth="1"/>
    <col min="4877" max="4877" width="6" style="1422" customWidth="1"/>
    <col min="4878" max="4878" width="5.625" style="1422" customWidth="1"/>
    <col min="4879" max="4880" width="6" style="1422" customWidth="1"/>
    <col min="4881" max="4881" width="7.125" style="1422" customWidth="1"/>
    <col min="4882" max="4882" width="7.875" style="1422" customWidth="1"/>
    <col min="4883" max="4884" width="0" style="1422" hidden="1" customWidth="1"/>
    <col min="4885" max="4908" width="8.125" style="1422" customWidth="1"/>
    <col min="4909" max="5119" width="11" style="1422" customWidth="1"/>
    <col min="5120" max="5120" width="3.875" style="1422" customWidth="1"/>
    <col min="5121" max="5121" width="44.125" style="1422" customWidth="1"/>
    <col min="5122" max="5122" width="6.625" style="1422" customWidth="1"/>
    <col min="5123" max="5123" width="0" style="1422" hidden="1" customWidth="1"/>
    <col min="5124" max="5124" width="7" style="1422" customWidth="1"/>
    <col min="5125" max="5125" width="6.875" style="1422" customWidth="1"/>
    <col min="5126" max="5126" width="8.375" style="1422" customWidth="1"/>
    <col min="5127" max="5127" width="6.125" style="1422" customWidth="1"/>
    <col min="5128" max="5128" width="6.375" style="1422" customWidth="1"/>
    <col min="5129" max="5132" width="5.875" style="1422" customWidth="1"/>
    <col min="5133" max="5133" width="6" style="1422" customWidth="1"/>
    <col min="5134" max="5134" width="5.625" style="1422" customWidth="1"/>
    <col min="5135" max="5136" width="6" style="1422" customWidth="1"/>
    <col min="5137" max="5137" width="7.125" style="1422" customWidth="1"/>
    <col min="5138" max="5138" width="7.875" style="1422" customWidth="1"/>
    <col min="5139" max="5140" width="0" style="1422" hidden="1" customWidth="1"/>
    <col min="5141" max="5164" width="8.125" style="1422" customWidth="1"/>
    <col min="5165" max="5375" width="11" style="1422" customWidth="1"/>
    <col min="5376" max="5376" width="3.875" style="1422" customWidth="1"/>
    <col min="5377" max="5377" width="44.125" style="1422" customWidth="1"/>
    <col min="5378" max="5378" width="6.625" style="1422" customWidth="1"/>
    <col min="5379" max="5379" width="0" style="1422" hidden="1" customWidth="1"/>
    <col min="5380" max="5380" width="7" style="1422" customWidth="1"/>
    <col min="5381" max="5381" width="6.875" style="1422" customWidth="1"/>
    <col min="5382" max="5382" width="8.375" style="1422" customWidth="1"/>
    <col min="5383" max="5383" width="6.125" style="1422" customWidth="1"/>
    <col min="5384" max="5384" width="6.375" style="1422" customWidth="1"/>
    <col min="5385" max="5388" width="5.875" style="1422" customWidth="1"/>
    <col min="5389" max="5389" width="6" style="1422" customWidth="1"/>
    <col min="5390" max="5390" width="5.625" style="1422" customWidth="1"/>
    <col min="5391" max="5392" width="6" style="1422" customWidth="1"/>
    <col min="5393" max="5393" width="7.125" style="1422" customWidth="1"/>
    <col min="5394" max="5394" width="7.875" style="1422" customWidth="1"/>
    <col min="5395" max="5396" width="0" style="1422" hidden="1" customWidth="1"/>
    <col min="5397" max="5420" width="8.125" style="1422" customWidth="1"/>
    <col min="5421" max="5631" width="11" style="1422" customWidth="1"/>
    <col min="5632" max="5632" width="3.875" style="1422" customWidth="1"/>
    <col min="5633" max="5633" width="44.125" style="1422" customWidth="1"/>
    <col min="5634" max="5634" width="6.625" style="1422" customWidth="1"/>
    <col min="5635" max="5635" width="0" style="1422" hidden="1" customWidth="1"/>
    <col min="5636" max="5636" width="7" style="1422" customWidth="1"/>
    <col min="5637" max="5637" width="6.875" style="1422" customWidth="1"/>
    <col min="5638" max="5638" width="8.375" style="1422" customWidth="1"/>
    <col min="5639" max="5639" width="6.125" style="1422" customWidth="1"/>
    <col min="5640" max="5640" width="6.375" style="1422" customWidth="1"/>
    <col min="5641" max="5644" width="5.875" style="1422" customWidth="1"/>
    <col min="5645" max="5645" width="6" style="1422" customWidth="1"/>
    <col min="5646" max="5646" width="5.625" style="1422" customWidth="1"/>
    <col min="5647" max="5648" width="6" style="1422" customWidth="1"/>
    <col min="5649" max="5649" width="7.125" style="1422" customWidth="1"/>
    <col min="5650" max="5650" width="7.875" style="1422" customWidth="1"/>
    <col min="5651" max="5652" width="0" style="1422" hidden="1" customWidth="1"/>
    <col min="5653" max="5676" width="8.125" style="1422" customWidth="1"/>
    <col min="5677" max="5887" width="11" style="1422" customWidth="1"/>
    <col min="5888" max="5888" width="3.875" style="1422" customWidth="1"/>
    <col min="5889" max="5889" width="44.125" style="1422" customWidth="1"/>
    <col min="5890" max="5890" width="6.625" style="1422" customWidth="1"/>
    <col min="5891" max="5891" width="0" style="1422" hidden="1" customWidth="1"/>
    <col min="5892" max="5892" width="7" style="1422" customWidth="1"/>
    <col min="5893" max="5893" width="6.875" style="1422" customWidth="1"/>
    <col min="5894" max="5894" width="8.375" style="1422" customWidth="1"/>
    <col min="5895" max="5895" width="6.125" style="1422" customWidth="1"/>
    <col min="5896" max="5896" width="6.375" style="1422" customWidth="1"/>
    <col min="5897" max="5900" width="5.875" style="1422" customWidth="1"/>
    <col min="5901" max="5901" width="6" style="1422" customWidth="1"/>
    <col min="5902" max="5902" width="5.625" style="1422" customWidth="1"/>
    <col min="5903" max="5904" width="6" style="1422" customWidth="1"/>
    <col min="5905" max="5905" width="7.125" style="1422" customWidth="1"/>
    <col min="5906" max="5906" width="7.875" style="1422" customWidth="1"/>
    <col min="5907" max="5908" width="0" style="1422" hidden="1" customWidth="1"/>
    <col min="5909" max="5932" width="8.125" style="1422" customWidth="1"/>
    <col min="5933" max="6143" width="11" style="1422" customWidth="1"/>
    <col min="6144" max="6144" width="3.875" style="1422" customWidth="1"/>
    <col min="6145" max="6145" width="44.125" style="1422" customWidth="1"/>
    <col min="6146" max="6146" width="6.625" style="1422" customWidth="1"/>
    <col min="6147" max="6147" width="0" style="1422" hidden="1" customWidth="1"/>
    <col min="6148" max="6148" width="7" style="1422" customWidth="1"/>
    <col min="6149" max="6149" width="6.875" style="1422" customWidth="1"/>
    <col min="6150" max="6150" width="8.375" style="1422" customWidth="1"/>
    <col min="6151" max="6151" width="6.125" style="1422" customWidth="1"/>
    <col min="6152" max="6152" width="6.375" style="1422" customWidth="1"/>
    <col min="6153" max="6156" width="5.875" style="1422" customWidth="1"/>
    <col min="6157" max="6157" width="6" style="1422" customWidth="1"/>
    <col min="6158" max="6158" width="5.625" style="1422" customWidth="1"/>
    <col min="6159" max="6160" width="6" style="1422" customWidth="1"/>
    <col min="6161" max="6161" width="7.125" style="1422" customWidth="1"/>
    <col min="6162" max="6162" width="7.875" style="1422" customWidth="1"/>
    <col min="6163" max="6164" width="0" style="1422" hidden="1" customWidth="1"/>
    <col min="6165" max="6188" width="8.125" style="1422" customWidth="1"/>
    <col min="6189" max="6399" width="11" style="1422" customWidth="1"/>
    <col min="6400" max="6400" width="3.875" style="1422" customWidth="1"/>
    <col min="6401" max="6401" width="44.125" style="1422" customWidth="1"/>
    <col min="6402" max="6402" width="6.625" style="1422" customWidth="1"/>
    <col min="6403" max="6403" width="0" style="1422" hidden="1" customWidth="1"/>
    <col min="6404" max="6404" width="7" style="1422" customWidth="1"/>
    <col min="6405" max="6405" width="6.875" style="1422" customWidth="1"/>
    <col min="6406" max="6406" width="8.375" style="1422" customWidth="1"/>
    <col min="6407" max="6407" width="6.125" style="1422" customWidth="1"/>
    <col min="6408" max="6408" width="6.375" style="1422" customWidth="1"/>
    <col min="6409" max="6412" width="5.875" style="1422" customWidth="1"/>
    <col min="6413" max="6413" width="6" style="1422" customWidth="1"/>
    <col min="6414" max="6414" width="5.625" style="1422" customWidth="1"/>
    <col min="6415" max="6416" width="6" style="1422" customWidth="1"/>
    <col min="6417" max="6417" width="7.125" style="1422" customWidth="1"/>
    <col min="6418" max="6418" width="7.875" style="1422" customWidth="1"/>
    <col min="6419" max="6420" width="0" style="1422" hidden="1" customWidth="1"/>
    <col min="6421" max="6444" width="8.125" style="1422" customWidth="1"/>
    <col min="6445" max="6655" width="11" style="1422" customWidth="1"/>
    <col min="6656" max="6656" width="3.875" style="1422" customWidth="1"/>
    <col min="6657" max="6657" width="44.125" style="1422" customWidth="1"/>
    <col min="6658" max="6658" width="6.625" style="1422" customWidth="1"/>
    <col min="6659" max="6659" width="0" style="1422" hidden="1" customWidth="1"/>
    <col min="6660" max="6660" width="7" style="1422" customWidth="1"/>
    <col min="6661" max="6661" width="6.875" style="1422" customWidth="1"/>
    <col min="6662" max="6662" width="8.375" style="1422" customWidth="1"/>
    <col min="6663" max="6663" width="6.125" style="1422" customWidth="1"/>
    <col min="6664" max="6664" width="6.375" style="1422" customWidth="1"/>
    <col min="6665" max="6668" width="5.875" style="1422" customWidth="1"/>
    <col min="6669" max="6669" width="6" style="1422" customWidth="1"/>
    <col min="6670" max="6670" width="5.625" style="1422" customWidth="1"/>
    <col min="6671" max="6672" width="6" style="1422" customWidth="1"/>
    <col min="6673" max="6673" width="7.125" style="1422" customWidth="1"/>
    <col min="6674" max="6674" width="7.875" style="1422" customWidth="1"/>
    <col min="6675" max="6676" width="0" style="1422" hidden="1" customWidth="1"/>
    <col min="6677" max="6700" width="8.125" style="1422" customWidth="1"/>
    <col min="6701" max="6911" width="11" style="1422" customWidth="1"/>
    <col min="6912" max="6912" width="3.875" style="1422" customWidth="1"/>
    <col min="6913" max="6913" width="44.125" style="1422" customWidth="1"/>
    <col min="6914" max="6914" width="6.625" style="1422" customWidth="1"/>
    <col min="6915" max="6915" width="0" style="1422" hidden="1" customWidth="1"/>
    <col min="6916" max="6916" width="7" style="1422" customWidth="1"/>
    <col min="6917" max="6917" width="6.875" style="1422" customWidth="1"/>
    <col min="6918" max="6918" width="8.375" style="1422" customWidth="1"/>
    <col min="6919" max="6919" width="6.125" style="1422" customWidth="1"/>
    <col min="6920" max="6920" width="6.375" style="1422" customWidth="1"/>
    <col min="6921" max="6924" width="5.875" style="1422" customWidth="1"/>
    <col min="6925" max="6925" width="6" style="1422" customWidth="1"/>
    <col min="6926" max="6926" width="5.625" style="1422" customWidth="1"/>
    <col min="6927" max="6928" width="6" style="1422" customWidth="1"/>
    <col min="6929" max="6929" width="7.125" style="1422" customWidth="1"/>
    <col min="6930" max="6930" width="7.875" style="1422" customWidth="1"/>
    <col min="6931" max="6932" width="0" style="1422" hidden="1" customWidth="1"/>
    <col min="6933" max="6956" width="8.125" style="1422" customWidth="1"/>
    <col min="6957" max="7167" width="11" style="1422" customWidth="1"/>
    <col min="7168" max="7168" width="3.875" style="1422" customWidth="1"/>
    <col min="7169" max="7169" width="44.125" style="1422" customWidth="1"/>
    <col min="7170" max="7170" width="6.625" style="1422" customWidth="1"/>
    <col min="7171" max="7171" width="0" style="1422" hidden="1" customWidth="1"/>
    <col min="7172" max="7172" width="7" style="1422" customWidth="1"/>
    <col min="7173" max="7173" width="6.875" style="1422" customWidth="1"/>
    <col min="7174" max="7174" width="8.375" style="1422" customWidth="1"/>
    <col min="7175" max="7175" width="6.125" style="1422" customWidth="1"/>
    <col min="7176" max="7176" width="6.375" style="1422" customWidth="1"/>
    <col min="7177" max="7180" width="5.875" style="1422" customWidth="1"/>
    <col min="7181" max="7181" width="6" style="1422" customWidth="1"/>
    <col min="7182" max="7182" width="5.625" style="1422" customWidth="1"/>
    <col min="7183" max="7184" width="6" style="1422" customWidth="1"/>
    <col min="7185" max="7185" width="7.125" style="1422" customWidth="1"/>
    <col min="7186" max="7186" width="7.875" style="1422" customWidth="1"/>
    <col min="7187" max="7188" width="0" style="1422" hidden="1" customWidth="1"/>
    <col min="7189" max="7212" width="8.125" style="1422" customWidth="1"/>
    <col min="7213" max="7423" width="11" style="1422" customWidth="1"/>
    <col min="7424" max="7424" width="3.875" style="1422" customWidth="1"/>
    <col min="7425" max="7425" width="44.125" style="1422" customWidth="1"/>
    <col min="7426" max="7426" width="6.625" style="1422" customWidth="1"/>
    <col min="7427" max="7427" width="0" style="1422" hidden="1" customWidth="1"/>
    <col min="7428" max="7428" width="7" style="1422" customWidth="1"/>
    <col min="7429" max="7429" width="6.875" style="1422" customWidth="1"/>
    <col min="7430" max="7430" width="8.375" style="1422" customWidth="1"/>
    <col min="7431" max="7431" width="6.125" style="1422" customWidth="1"/>
    <col min="7432" max="7432" width="6.375" style="1422" customWidth="1"/>
    <col min="7433" max="7436" width="5.875" style="1422" customWidth="1"/>
    <col min="7437" max="7437" width="6" style="1422" customWidth="1"/>
    <col min="7438" max="7438" width="5.625" style="1422" customWidth="1"/>
    <col min="7439" max="7440" width="6" style="1422" customWidth="1"/>
    <col min="7441" max="7441" width="7.125" style="1422" customWidth="1"/>
    <col min="7442" max="7442" width="7.875" style="1422" customWidth="1"/>
    <col min="7443" max="7444" width="0" style="1422" hidden="1" customWidth="1"/>
    <col min="7445" max="7468" width="8.125" style="1422" customWidth="1"/>
    <col min="7469" max="7679" width="11" style="1422" customWidth="1"/>
    <col min="7680" max="7680" width="3.875" style="1422" customWidth="1"/>
    <col min="7681" max="7681" width="44.125" style="1422" customWidth="1"/>
    <col min="7682" max="7682" width="6.625" style="1422" customWidth="1"/>
    <col min="7683" max="7683" width="0" style="1422" hidden="1" customWidth="1"/>
    <col min="7684" max="7684" width="7" style="1422" customWidth="1"/>
    <col min="7685" max="7685" width="6.875" style="1422" customWidth="1"/>
    <col min="7686" max="7686" width="8.375" style="1422" customWidth="1"/>
    <col min="7687" max="7687" width="6.125" style="1422" customWidth="1"/>
    <col min="7688" max="7688" width="6.375" style="1422" customWidth="1"/>
    <col min="7689" max="7692" width="5.875" style="1422" customWidth="1"/>
    <col min="7693" max="7693" width="6" style="1422" customWidth="1"/>
    <col min="7694" max="7694" width="5.625" style="1422" customWidth="1"/>
    <col min="7695" max="7696" width="6" style="1422" customWidth="1"/>
    <col min="7697" max="7697" width="7.125" style="1422" customWidth="1"/>
    <col min="7698" max="7698" width="7.875" style="1422" customWidth="1"/>
    <col min="7699" max="7700" width="0" style="1422" hidden="1" customWidth="1"/>
    <col min="7701" max="7724" width="8.125" style="1422" customWidth="1"/>
    <col min="7725" max="7935" width="11" style="1422" customWidth="1"/>
    <col min="7936" max="7936" width="3.875" style="1422" customWidth="1"/>
    <col min="7937" max="7937" width="44.125" style="1422" customWidth="1"/>
    <col min="7938" max="7938" width="6.625" style="1422" customWidth="1"/>
    <col min="7939" max="7939" width="0" style="1422" hidden="1" customWidth="1"/>
    <col min="7940" max="7940" width="7" style="1422" customWidth="1"/>
    <col min="7941" max="7941" width="6.875" style="1422" customWidth="1"/>
    <col min="7942" max="7942" width="8.375" style="1422" customWidth="1"/>
    <col min="7943" max="7943" width="6.125" style="1422" customWidth="1"/>
    <col min="7944" max="7944" width="6.375" style="1422" customWidth="1"/>
    <col min="7945" max="7948" width="5.875" style="1422" customWidth="1"/>
    <col min="7949" max="7949" width="6" style="1422" customWidth="1"/>
    <col min="7950" max="7950" width="5.625" style="1422" customWidth="1"/>
    <col min="7951" max="7952" width="6" style="1422" customWidth="1"/>
    <col min="7953" max="7953" width="7.125" style="1422" customWidth="1"/>
    <col min="7954" max="7954" width="7.875" style="1422" customWidth="1"/>
    <col min="7955" max="7956" width="0" style="1422" hidden="1" customWidth="1"/>
    <col min="7957" max="7980" width="8.125" style="1422" customWidth="1"/>
    <col min="7981" max="8191" width="11" style="1422" customWidth="1"/>
    <col min="8192" max="8192" width="3.875" style="1422" customWidth="1"/>
    <col min="8193" max="8193" width="44.125" style="1422" customWidth="1"/>
    <col min="8194" max="8194" width="6.625" style="1422" customWidth="1"/>
    <col min="8195" max="8195" width="0" style="1422" hidden="1" customWidth="1"/>
    <col min="8196" max="8196" width="7" style="1422" customWidth="1"/>
    <col min="8197" max="8197" width="6.875" style="1422" customWidth="1"/>
    <col min="8198" max="8198" width="8.375" style="1422" customWidth="1"/>
    <col min="8199" max="8199" width="6.125" style="1422" customWidth="1"/>
    <col min="8200" max="8200" width="6.375" style="1422" customWidth="1"/>
    <col min="8201" max="8204" width="5.875" style="1422" customWidth="1"/>
    <col min="8205" max="8205" width="6" style="1422" customWidth="1"/>
    <col min="8206" max="8206" width="5.625" style="1422" customWidth="1"/>
    <col min="8207" max="8208" width="6" style="1422" customWidth="1"/>
    <col min="8209" max="8209" width="7.125" style="1422" customWidth="1"/>
    <col min="8210" max="8210" width="7.875" style="1422" customWidth="1"/>
    <col min="8211" max="8212" width="0" style="1422" hidden="1" customWidth="1"/>
    <col min="8213" max="8236" width="8.125" style="1422" customWidth="1"/>
    <col min="8237" max="8447" width="11" style="1422" customWidth="1"/>
    <col min="8448" max="8448" width="3.875" style="1422" customWidth="1"/>
    <col min="8449" max="8449" width="44.125" style="1422" customWidth="1"/>
    <col min="8450" max="8450" width="6.625" style="1422" customWidth="1"/>
    <col min="8451" max="8451" width="0" style="1422" hidden="1" customWidth="1"/>
    <col min="8452" max="8452" width="7" style="1422" customWidth="1"/>
    <col min="8453" max="8453" width="6.875" style="1422" customWidth="1"/>
    <col min="8454" max="8454" width="8.375" style="1422" customWidth="1"/>
    <col min="8455" max="8455" width="6.125" style="1422" customWidth="1"/>
    <col min="8456" max="8456" width="6.375" style="1422" customWidth="1"/>
    <col min="8457" max="8460" width="5.875" style="1422" customWidth="1"/>
    <col min="8461" max="8461" width="6" style="1422" customWidth="1"/>
    <col min="8462" max="8462" width="5.625" style="1422" customWidth="1"/>
    <col min="8463" max="8464" width="6" style="1422" customWidth="1"/>
    <col min="8465" max="8465" width="7.125" style="1422" customWidth="1"/>
    <col min="8466" max="8466" width="7.875" style="1422" customWidth="1"/>
    <col min="8467" max="8468" width="0" style="1422" hidden="1" customWidth="1"/>
    <col min="8469" max="8492" width="8.125" style="1422" customWidth="1"/>
    <col min="8493" max="8703" width="11" style="1422" customWidth="1"/>
    <col min="8704" max="8704" width="3.875" style="1422" customWidth="1"/>
    <col min="8705" max="8705" width="44.125" style="1422" customWidth="1"/>
    <col min="8706" max="8706" width="6.625" style="1422" customWidth="1"/>
    <col min="8707" max="8707" width="0" style="1422" hidden="1" customWidth="1"/>
    <col min="8708" max="8708" width="7" style="1422" customWidth="1"/>
    <col min="8709" max="8709" width="6.875" style="1422" customWidth="1"/>
    <col min="8710" max="8710" width="8.375" style="1422" customWidth="1"/>
    <col min="8711" max="8711" width="6.125" style="1422" customWidth="1"/>
    <col min="8712" max="8712" width="6.375" style="1422" customWidth="1"/>
    <col min="8713" max="8716" width="5.875" style="1422" customWidth="1"/>
    <col min="8717" max="8717" width="6" style="1422" customWidth="1"/>
    <col min="8718" max="8718" width="5.625" style="1422" customWidth="1"/>
    <col min="8719" max="8720" width="6" style="1422" customWidth="1"/>
    <col min="8721" max="8721" width="7.125" style="1422" customWidth="1"/>
    <col min="8722" max="8722" width="7.875" style="1422" customWidth="1"/>
    <col min="8723" max="8724" width="0" style="1422" hidden="1" customWidth="1"/>
    <col min="8725" max="8748" width="8.125" style="1422" customWidth="1"/>
    <col min="8749" max="8959" width="11" style="1422" customWidth="1"/>
    <col min="8960" max="8960" width="3.875" style="1422" customWidth="1"/>
    <col min="8961" max="8961" width="44.125" style="1422" customWidth="1"/>
    <col min="8962" max="8962" width="6.625" style="1422" customWidth="1"/>
    <col min="8963" max="8963" width="0" style="1422" hidden="1" customWidth="1"/>
    <col min="8964" max="8964" width="7" style="1422" customWidth="1"/>
    <col min="8965" max="8965" width="6.875" style="1422" customWidth="1"/>
    <col min="8966" max="8966" width="8.375" style="1422" customWidth="1"/>
    <col min="8967" max="8967" width="6.125" style="1422" customWidth="1"/>
    <col min="8968" max="8968" width="6.375" style="1422" customWidth="1"/>
    <col min="8969" max="8972" width="5.875" style="1422" customWidth="1"/>
    <col min="8973" max="8973" width="6" style="1422" customWidth="1"/>
    <col min="8974" max="8974" width="5.625" style="1422" customWidth="1"/>
    <col min="8975" max="8976" width="6" style="1422" customWidth="1"/>
    <col min="8977" max="8977" width="7.125" style="1422" customWidth="1"/>
    <col min="8978" max="8978" width="7.875" style="1422" customWidth="1"/>
    <col min="8979" max="8980" width="0" style="1422" hidden="1" customWidth="1"/>
    <col min="8981" max="9004" width="8.125" style="1422" customWidth="1"/>
    <col min="9005" max="9215" width="11" style="1422" customWidth="1"/>
    <col min="9216" max="9216" width="3.875" style="1422" customWidth="1"/>
    <col min="9217" max="9217" width="44.125" style="1422" customWidth="1"/>
    <col min="9218" max="9218" width="6.625" style="1422" customWidth="1"/>
    <col min="9219" max="9219" width="0" style="1422" hidden="1" customWidth="1"/>
    <col min="9220" max="9220" width="7" style="1422" customWidth="1"/>
    <col min="9221" max="9221" width="6.875" style="1422" customWidth="1"/>
    <col min="9222" max="9222" width="8.375" style="1422" customWidth="1"/>
    <col min="9223" max="9223" width="6.125" style="1422" customWidth="1"/>
    <col min="9224" max="9224" width="6.375" style="1422" customWidth="1"/>
    <col min="9225" max="9228" width="5.875" style="1422" customWidth="1"/>
    <col min="9229" max="9229" width="6" style="1422" customWidth="1"/>
    <col min="9230" max="9230" width="5.625" style="1422" customWidth="1"/>
    <col min="9231" max="9232" width="6" style="1422" customWidth="1"/>
    <col min="9233" max="9233" width="7.125" style="1422" customWidth="1"/>
    <col min="9234" max="9234" width="7.875" style="1422" customWidth="1"/>
    <col min="9235" max="9236" width="0" style="1422" hidden="1" customWidth="1"/>
    <col min="9237" max="9260" width="8.125" style="1422" customWidth="1"/>
    <col min="9261" max="9471" width="11" style="1422" customWidth="1"/>
    <col min="9472" max="9472" width="3.875" style="1422" customWidth="1"/>
    <col min="9473" max="9473" width="44.125" style="1422" customWidth="1"/>
    <col min="9474" max="9474" width="6.625" style="1422" customWidth="1"/>
    <col min="9475" max="9475" width="0" style="1422" hidden="1" customWidth="1"/>
    <col min="9476" max="9476" width="7" style="1422" customWidth="1"/>
    <col min="9477" max="9477" width="6.875" style="1422" customWidth="1"/>
    <col min="9478" max="9478" width="8.375" style="1422" customWidth="1"/>
    <col min="9479" max="9479" width="6.125" style="1422" customWidth="1"/>
    <col min="9480" max="9480" width="6.375" style="1422" customWidth="1"/>
    <col min="9481" max="9484" width="5.875" style="1422" customWidth="1"/>
    <col min="9485" max="9485" width="6" style="1422" customWidth="1"/>
    <col min="9486" max="9486" width="5.625" style="1422" customWidth="1"/>
    <col min="9487" max="9488" width="6" style="1422" customWidth="1"/>
    <col min="9489" max="9489" width="7.125" style="1422" customWidth="1"/>
    <col min="9490" max="9490" width="7.875" style="1422" customWidth="1"/>
    <col min="9491" max="9492" width="0" style="1422" hidden="1" customWidth="1"/>
    <col min="9493" max="9516" width="8.125" style="1422" customWidth="1"/>
    <col min="9517" max="9727" width="11" style="1422" customWidth="1"/>
    <col min="9728" max="9728" width="3.875" style="1422" customWidth="1"/>
    <col min="9729" max="9729" width="44.125" style="1422" customWidth="1"/>
    <col min="9730" max="9730" width="6.625" style="1422" customWidth="1"/>
    <col min="9731" max="9731" width="0" style="1422" hidden="1" customWidth="1"/>
    <col min="9732" max="9732" width="7" style="1422" customWidth="1"/>
    <col min="9733" max="9733" width="6.875" style="1422" customWidth="1"/>
    <col min="9734" max="9734" width="8.375" style="1422" customWidth="1"/>
    <col min="9735" max="9735" width="6.125" style="1422" customWidth="1"/>
    <col min="9736" max="9736" width="6.375" style="1422" customWidth="1"/>
    <col min="9737" max="9740" width="5.875" style="1422" customWidth="1"/>
    <col min="9741" max="9741" width="6" style="1422" customWidth="1"/>
    <col min="9742" max="9742" width="5.625" style="1422" customWidth="1"/>
    <col min="9743" max="9744" width="6" style="1422" customWidth="1"/>
    <col min="9745" max="9745" width="7.125" style="1422" customWidth="1"/>
    <col min="9746" max="9746" width="7.875" style="1422" customWidth="1"/>
    <col min="9747" max="9748" width="0" style="1422" hidden="1" customWidth="1"/>
    <col min="9749" max="9772" width="8.125" style="1422" customWidth="1"/>
    <col min="9773" max="9983" width="11" style="1422" customWidth="1"/>
    <col min="9984" max="9984" width="3.875" style="1422" customWidth="1"/>
    <col min="9985" max="9985" width="44.125" style="1422" customWidth="1"/>
    <col min="9986" max="9986" width="6.625" style="1422" customWidth="1"/>
    <col min="9987" max="9987" width="0" style="1422" hidden="1" customWidth="1"/>
    <col min="9988" max="9988" width="7" style="1422" customWidth="1"/>
    <col min="9989" max="9989" width="6.875" style="1422" customWidth="1"/>
    <col min="9990" max="9990" width="8.375" style="1422" customWidth="1"/>
    <col min="9991" max="9991" width="6.125" style="1422" customWidth="1"/>
    <col min="9992" max="9992" width="6.375" style="1422" customWidth="1"/>
    <col min="9993" max="9996" width="5.875" style="1422" customWidth="1"/>
    <col min="9997" max="9997" width="6" style="1422" customWidth="1"/>
    <col min="9998" max="9998" width="5.625" style="1422" customWidth="1"/>
    <col min="9999" max="10000" width="6" style="1422" customWidth="1"/>
    <col min="10001" max="10001" width="7.125" style="1422" customWidth="1"/>
    <col min="10002" max="10002" width="7.875" style="1422" customWidth="1"/>
    <col min="10003" max="10004" width="0" style="1422" hidden="1" customWidth="1"/>
    <col min="10005" max="10028" width="8.125" style="1422" customWidth="1"/>
    <col min="10029" max="10239" width="11" style="1422" customWidth="1"/>
    <col min="10240" max="10240" width="3.875" style="1422" customWidth="1"/>
    <col min="10241" max="10241" width="44.125" style="1422" customWidth="1"/>
    <col min="10242" max="10242" width="6.625" style="1422" customWidth="1"/>
    <col min="10243" max="10243" width="0" style="1422" hidden="1" customWidth="1"/>
    <col min="10244" max="10244" width="7" style="1422" customWidth="1"/>
    <col min="10245" max="10245" width="6.875" style="1422" customWidth="1"/>
    <col min="10246" max="10246" width="8.375" style="1422" customWidth="1"/>
    <col min="10247" max="10247" width="6.125" style="1422" customWidth="1"/>
    <col min="10248" max="10248" width="6.375" style="1422" customWidth="1"/>
    <col min="10249" max="10252" width="5.875" style="1422" customWidth="1"/>
    <col min="10253" max="10253" width="6" style="1422" customWidth="1"/>
    <col min="10254" max="10254" width="5.625" style="1422" customWidth="1"/>
    <col min="10255" max="10256" width="6" style="1422" customWidth="1"/>
    <col min="10257" max="10257" width="7.125" style="1422" customWidth="1"/>
    <col min="10258" max="10258" width="7.875" style="1422" customWidth="1"/>
    <col min="10259" max="10260" width="0" style="1422" hidden="1" customWidth="1"/>
    <col min="10261" max="10284" width="8.125" style="1422" customWidth="1"/>
    <col min="10285" max="10495" width="11" style="1422" customWidth="1"/>
    <col min="10496" max="10496" width="3.875" style="1422" customWidth="1"/>
    <col min="10497" max="10497" width="44.125" style="1422" customWidth="1"/>
    <col min="10498" max="10498" width="6.625" style="1422" customWidth="1"/>
    <col min="10499" max="10499" width="0" style="1422" hidden="1" customWidth="1"/>
    <col min="10500" max="10500" width="7" style="1422" customWidth="1"/>
    <col min="10501" max="10501" width="6.875" style="1422" customWidth="1"/>
    <col min="10502" max="10502" width="8.375" style="1422" customWidth="1"/>
    <col min="10503" max="10503" width="6.125" style="1422" customWidth="1"/>
    <col min="10504" max="10504" width="6.375" style="1422" customWidth="1"/>
    <col min="10505" max="10508" width="5.875" style="1422" customWidth="1"/>
    <col min="10509" max="10509" width="6" style="1422" customWidth="1"/>
    <col min="10510" max="10510" width="5.625" style="1422" customWidth="1"/>
    <col min="10511" max="10512" width="6" style="1422" customWidth="1"/>
    <col min="10513" max="10513" width="7.125" style="1422" customWidth="1"/>
    <col min="10514" max="10514" width="7.875" style="1422" customWidth="1"/>
    <col min="10515" max="10516" width="0" style="1422" hidden="1" customWidth="1"/>
    <col min="10517" max="10540" width="8.125" style="1422" customWidth="1"/>
    <col min="10541" max="10751" width="11" style="1422" customWidth="1"/>
    <col min="10752" max="10752" width="3.875" style="1422" customWidth="1"/>
    <col min="10753" max="10753" width="44.125" style="1422" customWidth="1"/>
    <col min="10754" max="10754" width="6.625" style="1422" customWidth="1"/>
    <col min="10755" max="10755" width="0" style="1422" hidden="1" customWidth="1"/>
    <col min="10756" max="10756" width="7" style="1422" customWidth="1"/>
    <col min="10757" max="10757" width="6.875" style="1422" customWidth="1"/>
    <col min="10758" max="10758" width="8.375" style="1422" customWidth="1"/>
    <col min="10759" max="10759" width="6.125" style="1422" customWidth="1"/>
    <col min="10760" max="10760" width="6.375" style="1422" customWidth="1"/>
    <col min="10761" max="10764" width="5.875" style="1422" customWidth="1"/>
    <col min="10765" max="10765" width="6" style="1422" customWidth="1"/>
    <col min="10766" max="10766" width="5.625" style="1422" customWidth="1"/>
    <col min="10767" max="10768" width="6" style="1422" customWidth="1"/>
    <col min="10769" max="10769" width="7.125" style="1422" customWidth="1"/>
    <col min="10770" max="10770" width="7.875" style="1422" customWidth="1"/>
    <col min="10771" max="10772" width="0" style="1422" hidden="1" customWidth="1"/>
    <col min="10773" max="10796" width="8.125" style="1422" customWidth="1"/>
    <col min="10797" max="11007" width="11" style="1422" customWidth="1"/>
    <col min="11008" max="11008" width="3.875" style="1422" customWidth="1"/>
    <col min="11009" max="11009" width="44.125" style="1422" customWidth="1"/>
    <col min="11010" max="11010" width="6.625" style="1422" customWidth="1"/>
    <col min="11011" max="11011" width="0" style="1422" hidden="1" customWidth="1"/>
    <col min="11012" max="11012" width="7" style="1422" customWidth="1"/>
    <col min="11013" max="11013" width="6.875" style="1422" customWidth="1"/>
    <col min="11014" max="11014" width="8.375" style="1422" customWidth="1"/>
    <col min="11015" max="11015" width="6.125" style="1422" customWidth="1"/>
    <col min="11016" max="11016" width="6.375" style="1422" customWidth="1"/>
    <col min="11017" max="11020" width="5.875" style="1422" customWidth="1"/>
    <col min="11021" max="11021" width="6" style="1422" customWidth="1"/>
    <col min="11022" max="11022" width="5.625" style="1422" customWidth="1"/>
    <col min="11023" max="11024" width="6" style="1422" customWidth="1"/>
    <col min="11025" max="11025" width="7.125" style="1422" customWidth="1"/>
    <col min="11026" max="11026" width="7.875" style="1422" customWidth="1"/>
    <col min="11027" max="11028" width="0" style="1422" hidden="1" customWidth="1"/>
    <col min="11029" max="11052" width="8.125" style="1422" customWidth="1"/>
    <col min="11053" max="11263" width="11" style="1422" customWidth="1"/>
    <col min="11264" max="11264" width="3.875" style="1422" customWidth="1"/>
    <col min="11265" max="11265" width="44.125" style="1422" customWidth="1"/>
    <col min="11266" max="11266" width="6.625" style="1422" customWidth="1"/>
    <col min="11267" max="11267" width="0" style="1422" hidden="1" customWidth="1"/>
    <col min="11268" max="11268" width="7" style="1422" customWidth="1"/>
    <col min="11269" max="11269" width="6.875" style="1422" customWidth="1"/>
    <col min="11270" max="11270" width="8.375" style="1422" customWidth="1"/>
    <col min="11271" max="11271" width="6.125" style="1422" customWidth="1"/>
    <col min="11272" max="11272" width="6.375" style="1422" customWidth="1"/>
    <col min="11273" max="11276" width="5.875" style="1422" customWidth="1"/>
    <col min="11277" max="11277" width="6" style="1422" customWidth="1"/>
    <col min="11278" max="11278" width="5.625" style="1422" customWidth="1"/>
    <col min="11279" max="11280" width="6" style="1422" customWidth="1"/>
    <col min="11281" max="11281" width="7.125" style="1422" customWidth="1"/>
    <col min="11282" max="11282" width="7.875" style="1422" customWidth="1"/>
    <col min="11283" max="11284" width="0" style="1422" hidden="1" customWidth="1"/>
    <col min="11285" max="11308" width="8.125" style="1422" customWidth="1"/>
    <col min="11309" max="11519" width="11" style="1422" customWidth="1"/>
    <col min="11520" max="11520" width="3.875" style="1422" customWidth="1"/>
    <col min="11521" max="11521" width="44.125" style="1422" customWidth="1"/>
    <col min="11522" max="11522" width="6.625" style="1422" customWidth="1"/>
    <col min="11523" max="11523" width="0" style="1422" hidden="1" customWidth="1"/>
    <col min="11524" max="11524" width="7" style="1422" customWidth="1"/>
    <col min="11525" max="11525" width="6.875" style="1422" customWidth="1"/>
    <col min="11526" max="11526" width="8.375" style="1422" customWidth="1"/>
    <col min="11527" max="11527" width="6.125" style="1422" customWidth="1"/>
    <col min="11528" max="11528" width="6.375" style="1422" customWidth="1"/>
    <col min="11529" max="11532" width="5.875" style="1422" customWidth="1"/>
    <col min="11533" max="11533" width="6" style="1422" customWidth="1"/>
    <col min="11534" max="11534" width="5.625" style="1422" customWidth="1"/>
    <col min="11535" max="11536" width="6" style="1422" customWidth="1"/>
    <col min="11537" max="11537" width="7.125" style="1422" customWidth="1"/>
    <col min="11538" max="11538" width="7.875" style="1422" customWidth="1"/>
    <col min="11539" max="11540" width="0" style="1422" hidden="1" customWidth="1"/>
    <col min="11541" max="11564" width="8.125" style="1422" customWidth="1"/>
    <col min="11565" max="11775" width="11" style="1422" customWidth="1"/>
    <col min="11776" max="11776" width="3.875" style="1422" customWidth="1"/>
    <col min="11777" max="11777" width="44.125" style="1422" customWidth="1"/>
    <col min="11778" max="11778" width="6.625" style="1422" customWidth="1"/>
    <col min="11779" max="11779" width="0" style="1422" hidden="1" customWidth="1"/>
    <col min="11780" max="11780" width="7" style="1422" customWidth="1"/>
    <col min="11781" max="11781" width="6.875" style="1422" customWidth="1"/>
    <col min="11782" max="11782" width="8.375" style="1422" customWidth="1"/>
    <col min="11783" max="11783" width="6.125" style="1422" customWidth="1"/>
    <col min="11784" max="11784" width="6.375" style="1422" customWidth="1"/>
    <col min="11785" max="11788" width="5.875" style="1422" customWidth="1"/>
    <col min="11789" max="11789" width="6" style="1422" customWidth="1"/>
    <col min="11790" max="11790" width="5.625" style="1422" customWidth="1"/>
    <col min="11791" max="11792" width="6" style="1422" customWidth="1"/>
    <col min="11793" max="11793" width="7.125" style="1422" customWidth="1"/>
    <col min="11794" max="11794" width="7.875" style="1422" customWidth="1"/>
    <col min="11795" max="11796" width="0" style="1422" hidden="1" customWidth="1"/>
    <col min="11797" max="11820" width="8.125" style="1422" customWidth="1"/>
    <col min="11821" max="12031" width="11" style="1422" customWidth="1"/>
    <col min="12032" max="12032" width="3.875" style="1422" customWidth="1"/>
    <col min="12033" max="12033" width="44.125" style="1422" customWidth="1"/>
    <col min="12034" max="12034" width="6.625" style="1422" customWidth="1"/>
    <col min="12035" max="12035" width="0" style="1422" hidden="1" customWidth="1"/>
    <col min="12036" max="12036" width="7" style="1422" customWidth="1"/>
    <col min="12037" max="12037" width="6.875" style="1422" customWidth="1"/>
    <col min="12038" max="12038" width="8.375" style="1422" customWidth="1"/>
    <col min="12039" max="12039" width="6.125" style="1422" customWidth="1"/>
    <col min="12040" max="12040" width="6.375" style="1422" customWidth="1"/>
    <col min="12041" max="12044" width="5.875" style="1422" customWidth="1"/>
    <col min="12045" max="12045" width="6" style="1422" customWidth="1"/>
    <col min="12046" max="12046" width="5.625" style="1422" customWidth="1"/>
    <col min="12047" max="12048" width="6" style="1422" customWidth="1"/>
    <col min="12049" max="12049" width="7.125" style="1422" customWidth="1"/>
    <col min="12050" max="12050" width="7.875" style="1422" customWidth="1"/>
    <col min="12051" max="12052" width="0" style="1422" hidden="1" customWidth="1"/>
    <col min="12053" max="12076" width="8.125" style="1422" customWidth="1"/>
    <col min="12077" max="12287" width="11" style="1422" customWidth="1"/>
    <col min="12288" max="12288" width="3.875" style="1422" customWidth="1"/>
    <col min="12289" max="12289" width="44.125" style="1422" customWidth="1"/>
    <col min="12290" max="12290" width="6.625" style="1422" customWidth="1"/>
    <col min="12291" max="12291" width="0" style="1422" hidden="1" customWidth="1"/>
    <col min="12292" max="12292" width="7" style="1422" customWidth="1"/>
    <col min="12293" max="12293" width="6.875" style="1422" customWidth="1"/>
    <col min="12294" max="12294" width="8.375" style="1422" customWidth="1"/>
    <col min="12295" max="12295" width="6.125" style="1422" customWidth="1"/>
    <col min="12296" max="12296" width="6.375" style="1422" customWidth="1"/>
    <col min="12297" max="12300" width="5.875" style="1422" customWidth="1"/>
    <col min="12301" max="12301" width="6" style="1422" customWidth="1"/>
    <col min="12302" max="12302" width="5.625" style="1422" customWidth="1"/>
    <col min="12303" max="12304" width="6" style="1422" customWidth="1"/>
    <col min="12305" max="12305" width="7.125" style="1422" customWidth="1"/>
    <col min="12306" max="12306" width="7.875" style="1422" customWidth="1"/>
    <col min="12307" max="12308" width="0" style="1422" hidden="1" customWidth="1"/>
    <col min="12309" max="12332" width="8.125" style="1422" customWidth="1"/>
    <col min="12333" max="12543" width="11" style="1422" customWidth="1"/>
    <col min="12544" max="12544" width="3.875" style="1422" customWidth="1"/>
    <col min="12545" max="12545" width="44.125" style="1422" customWidth="1"/>
    <col min="12546" max="12546" width="6.625" style="1422" customWidth="1"/>
    <col min="12547" max="12547" width="0" style="1422" hidden="1" customWidth="1"/>
    <col min="12548" max="12548" width="7" style="1422" customWidth="1"/>
    <col min="12549" max="12549" width="6.875" style="1422" customWidth="1"/>
    <col min="12550" max="12550" width="8.375" style="1422" customWidth="1"/>
    <col min="12551" max="12551" width="6.125" style="1422" customWidth="1"/>
    <col min="12552" max="12552" width="6.375" style="1422" customWidth="1"/>
    <col min="12553" max="12556" width="5.875" style="1422" customWidth="1"/>
    <col min="12557" max="12557" width="6" style="1422" customWidth="1"/>
    <col min="12558" max="12558" width="5.625" style="1422" customWidth="1"/>
    <col min="12559" max="12560" width="6" style="1422" customWidth="1"/>
    <col min="12561" max="12561" width="7.125" style="1422" customWidth="1"/>
    <col min="12562" max="12562" width="7.875" style="1422" customWidth="1"/>
    <col min="12563" max="12564" width="0" style="1422" hidden="1" customWidth="1"/>
    <col min="12565" max="12588" width="8.125" style="1422" customWidth="1"/>
    <col min="12589" max="12799" width="11" style="1422" customWidth="1"/>
    <col min="12800" max="12800" width="3.875" style="1422" customWidth="1"/>
    <col min="12801" max="12801" width="44.125" style="1422" customWidth="1"/>
    <col min="12802" max="12802" width="6.625" style="1422" customWidth="1"/>
    <col min="12803" max="12803" width="0" style="1422" hidden="1" customWidth="1"/>
    <col min="12804" max="12804" width="7" style="1422" customWidth="1"/>
    <col min="12805" max="12805" width="6.875" style="1422" customWidth="1"/>
    <col min="12806" max="12806" width="8.375" style="1422" customWidth="1"/>
    <col min="12807" max="12807" width="6.125" style="1422" customWidth="1"/>
    <col min="12808" max="12808" width="6.375" style="1422" customWidth="1"/>
    <col min="12809" max="12812" width="5.875" style="1422" customWidth="1"/>
    <col min="12813" max="12813" width="6" style="1422" customWidth="1"/>
    <col min="12814" max="12814" width="5.625" style="1422" customWidth="1"/>
    <col min="12815" max="12816" width="6" style="1422" customWidth="1"/>
    <col min="12817" max="12817" width="7.125" style="1422" customWidth="1"/>
    <col min="12818" max="12818" width="7.875" style="1422" customWidth="1"/>
    <col min="12819" max="12820" width="0" style="1422" hidden="1" customWidth="1"/>
    <col min="12821" max="12844" width="8.125" style="1422" customWidth="1"/>
    <col min="12845" max="13055" width="11" style="1422" customWidth="1"/>
    <col min="13056" max="13056" width="3.875" style="1422" customWidth="1"/>
    <col min="13057" max="13057" width="44.125" style="1422" customWidth="1"/>
    <col min="13058" max="13058" width="6.625" style="1422" customWidth="1"/>
    <col min="13059" max="13059" width="0" style="1422" hidden="1" customWidth="1"/>
    <col min="13060" max="13060" width="7" style="1422" customWidth="1"/>
    <col min="13061" max="13061" width="6.875" style="1422" customWidth="1"/>
    <col min="13062" max="13062" width="8.375" style="1422" customWidth="1"/>
    <col min="13063" max="13063" width="6.125" style="1422" customWidth="1"/>
    <col min="13064" max="13064" width="6.375" style="1422" customWidth="1"/>
    <col min="13065" max="13068" width="5.875" style="1422" customWidth="1"/>
    <col min="13069" max="13069" width="6" style="1422" customWidth="1"/>
    <col min="13070" max="13070" width="5.625" style="1422" customWidth="1"/>
    <col min="13071" max="13072" width="6" style="1422" customWidth="1"/>
    <col min="13073" max="13073" width="7.125" style="1422" customWidth="1"/>
    <col min="13074" max="13074" width="7.875" style="1422" customWidth="1"/>
    <col min="13075" max="13076" width="0" style="1422" hidden="1" customWidth="1"/>
    <col min="13077" max="13100" width="8.125" style="1422" customWidth="1"/>
    <col min="13101" max="13311" width="11" style="1422" customWidth="1"/>
    <col min="13312" max="13312" width="3.875" style="1422" customWidth="1"/>
    <col min="13313" max="13313" width="44.125" style="1422" customWidth="1"/>
    <col min="13314" max="13314" width="6.625" style="1422" customWidth="1"/>
    <col min="13315" max="13315" width="0" style="1422" hidden="1" customWidth="1"/>
    <col min="13316" max="13316" width="7" style="1422" customWidth="1"/>
    <col min="13317" max="13317" width="6.875" style="1422" customWidth="1"/>
    <col min="13318" max="13318" width="8.375" style="1422" customWidth="1"/>
    <col min="13319" max="13319" width="6.125" style="1422" customWidth="1"/>
    <col min="13320" max="13320" width="6.375" style="1422" customWidth="1"/>
    <col min="13321" max="13324" width="5.875" style="1422" customWidth="1"/>
    <col min="13325" max="13325" width="6" style="1422" customWidth="1"/>
    <col min="13326" max="13326" width="5.625" style="1422" customWidth="1"/>
    <col min="13327" max="13328" width="6" style="1422" customWidth="1"/>
    <col min="13329" max="13329" width="7.125" style="1422" customWidth="1"/>
    <col min="13330" max="13330" width="7.875" style="1422" customWidth="1"/>
    <col min="13331" max="13332" width="0" style="1422" hidden="1" customWidth="1"/>
    <col min="13333" max="13356" width="8.125" style="1422" customWidth="1"/>
    <col min="13357" max="13567" width="11" style="1422" customWidth="1"/>
    <col min="13568" max="13568" width="3.875" style="1422" customWidth="1"/>
    <col min="13569" max="13569" width="44.125" style="1422" customWidth="1"/>
    <col min="13570" max="13570" width="6.625" style="1422" customWidth="1"/>
    <col min="13571" max="13571" width="0" style="1422" hidden="1" customWidth="1"/>
    <col min="13572" max="13572" width="7" style="1422" customWidth="1"/>
    <col min="13573" max="13573" width="6.875" style="1422" customWidth="1"/>
    <col min="13574" max="13574" width="8.375" style="1422" customWidth="1"/>
    <col min="13575" max="13575" width="6.125" style="1422" customWidth="1"/>
    <col min="13576" max="13576" width="6.375" style="1422" customWidth="1"/>
    <col min="13577" max="13580" width="5.875" style="1422" customWidth="1"/>
    <col min="13581" max="13581" width="6" style="1422" customWidth="1"/>
    <col min="13582" max="13582" width="5.625" style="1422" customWidth="1"/>
    <col min="13583" max="13584" width="6" style="1422" customWidth="1"/>
    <col min="13585" max="13585" width="7.125" style="1422" customWidth="1"/>
    <col min="13586" max="13586" width="7.875" style="1422" customWidth="1"/>
    <col min="13587" max="13588" width="0" style="1422" hidden="1" customWidth="1"/>
    <col min="13589" max="13612" width="8.125" style="1422" customWidth="1"/>
    <col min="13613" max="13823" width="11" style="1422" customWidth="1"/>
    <col min="13824" max="13824" width="3.875" style="1422" customWidth="1"/>
    <col min="13825" max="13825" width="44.125" style="1422" customWidth="1"/>
    <col min="13826" max="13826" width="6.625" style="1422" customWidth="1"/>
    <col min="13827" max="13827" width="0" style="1422" hidden="1" customWidth="1"/>
    <col min="13828" max="13828" width="7" style="1422" customWidth="1"/>
    <col min="13829" max="13829" width="6.875" style="1422" customWidth="1"/>
    <col min="13830" max="13830" width="8.375" style="1422" customWidth="1"/>
    <col min="13831" max="13831" width="6.125" style="1422" customWidth="1"/>
    <col min="13832" max="13832" width="6.375" style="1422" customWidth="1"/>
    <col min="13833" max="13836" width="5.875" style="1422" customWidth="1"/>
    <col min="13837" max="13837" width="6" style="1422" customWidth="1"/>
    <col min="13838" max="13838" width="5.625" style="1422" customWidth="1"/>
    <col min="13839" max="13840" width="6" style="1422" customWidth="1"/>
    <col min="13841" max="13841" width="7.125" style="1422" customWidth="1"/>
    <col min="13842" max="13842" width="7.875" style="1422" customWidth="1"/>
    <col min="13843" max="13844" width="0" style="1422" hidden="1" customWidth="1"/>
    <col min="13845" max="13868" width="8.125" style="1422" customWidth="1"/>
    <col min="13869" max="14079" width="11" style="1422" customWidth="1"/>
    <col min="14080" max="14080" width="3.875" style="1422" customWidth="1"/>
    <col min="14081" max="14081" width="44.125" style="1422" customWidth="1"/>
    <col min="14082" max="14082" width="6.625" style="1422" customWidth="1"/>
    <col min="14083" max="14083" width="0" style="1422" hidden="1" customWidth="1"/>
    <col min="14084" max="14084" width="7" style="1422" customWidth="1"/>
    <col min="14085" max="14085" width="6.875" style="1422" customWidth="1"/>
    <col min="14086" max="14086" width="8.375" style="1422" customWidth="1"/>
    <col min="14087" max="14087" width="6.125" style="1422" customWidth="1"/>
    <col min="14088" max="14088" width="6.375" style="1422" customWidth="1"/>
    <col min="14089" max="14092" width="5.875" style="1422" customWidth="1"/>
    <col min="14093" max="14093" width="6" style="1422" customWidth="1"/>
    <col min="14094" max="14094" width="5.625" style="1422" customWidth="1"/>
    <col min="14095" max="14096" width="6" style="1422" customWidth="1"/>
    <col min="14097" max="14097" width="7.125" style="1422" customWidth="1"/>
    <col min="14098" max="14098" width="7.875" style="1422" customWidth="1"/>
    <col min="14099" max="14100" width="0" style="1422" hidden="1" customWidth="1"/>
    <col min="14101" max="14124" width="8.125" style="1422" customWidth="1"/>
    <col min="14125" max="14335" width="11" style="1422" customWidth="1"/>
    <col min="14336" max="14336" width="3.875" style="1422" customWidth="1"/>
    <col min="14337" max="14337" width="44.125" style="1422" customWidth="1"/>
    <col min="14338" max="14338" width="6.625" style="1422" customWidth="1"/>
    <col min="14339" max="14339" width="0" style="1422" hidden="1" customWidth="1"/>
    <col min="14340" max="14340" width="7" style="1422" customWidth="1"/>
    <col min="14341" max="14341" width="6.875" style="1422" customWidth="1"/>
    <col min="14342" max="14342" width="8.375" style="1422" customWidth="1"/>
    <col min="14343" max="14343" width="6.125" style="1422" customWidth="1"/>
    <col min="14344" max="14344" width="6.375" style="1422" customWidth="1"/>
    <col min="14345" max="14348" width="5.875" style="1422" customWidth="1"/>
    <col min="14349" max="14349" width="6" style="1422" customWidth="1"/>
    <col min="14350" max="14350" width="5.625" style="1422" customWidth="1"/>
    <col min="14351" max="14352" width="6" style="1422" customWidth="1"/>
    <col min="14353" max="14353" width="7.125" style="1422" customWidth="1"/>
    <col min="14354" max="14354" width="7.875" style="1422" customWidth="1"/>
    <col min="14355" max="14356" width="0" style="1422" hidden="1" customWidth="1"/>
    <col min="14357" max="14380" width="8.125" style="1422" customWidth="1"/>
    <col min="14381" max="14591" width="11" style="1422" customWidth="1"/>
    <col min="14592" max="14592" width="3.875" style="1422" customWidth="1"/>
    <col min="14593" max="14593" width="44.125" style="1422" customWidth="1"/>
    <col min="14594" max="14594" width="6.625" style="1422" customWidth="1"/>
    <col min="14595" max="14595" width="0" style="1422" hidden="1" customWidth="1"/>
    <col min="14596" max="14596" width="7" style="1422" customWidth="1"/>
    <col min="14597" max="14597" width="6.875" style="1422" customWidth="1"/>
    <col min="14598" max="14598" width="8.375" style="1422" customWidth="1"/>
    <col min="14599" max="14599" width="6.125" style="1422" customWidth="1"/>
    <col min="14600" max="14600" width="6.375" style="1422" customWidth="1"/>
    <col min="14601" max="14604" width="5.875" style="1422" customWidth="1"/>
    <col min="14605" max="14605" width="6" style="1422" customWidth="1"/>
    <col min="14606" max="14606" width="5.625" style="1422" customWidth="1"/>
    <col min="14607" max="14608" width="6" style="1422" customWidth="1"/>
    <col min="14609" max="14609" width="7.125" style="1422" customWidth="1"/>
    <col min="14610" max="14610" width="7.875" style="1422" customWidth="1"/>
    <col min="14611" max="14612" width="0" style="1422" hidden="1" customWidth="1"/>
    <col min="14613" max="14636" width="8.125" style="1422" customWidth="1"/>
    <col min="14637" max="14847" width="11" style="1422" customWidth="1"/>
    <col min="14848" max="14848" width="3.875" style="1422" customWidth="1"/>
    <col min="14849" max="14849" width="44.125" style="1422" customWidth="1"/>
    <col min="14850" max="14850" width="6.625" style="1422" customWidth="1"/>
    <col min="14851" max="14851" width="0" style="1422" hidden="1" customWidth="1"/>
    <col min="14852" max="14852" width="7" style="1422" customWidth="1"/>
    <col min="14853" max="14853" width="6.875" style="1422" customWidth="1"/>
    <col min="14854" max="14854" width="8.375" style="1422" customWidth="1"/>
    <col min="14855" max="14855" width="6.125" style="1422" customWidth="1"/>
    <col min="14856" max="14856" width="6.375" style="1422" customWidth="1"/>
    <col min="14857" max="14860" width="5.875" style="1422" customWidth="1"/>
    <col min="14861" max="14861" width="6" style="1422" customWidth="1"/>
    <col min="14862" max="14862" width="5.625" style="1422" customWidth="1"/>
    <col min="14863" max="14864" width="6" style="1422" customWidth="1"/>
    <col min="14865" max="14865" width="7.125" style="1422" customWidth="1"/>
    <col min="14866" max="14866" width="7.875" style="1422" customWidth="1"/>
    <col min="14867" max="14868" width="0" style="1422" hidden="1" customWidth="1"/>
    <col min="14869" max="14892" width="8.125" style="1422" customWidth="1"/>
    <col min="14893" max="15103" width="11" style="1422" customWidth="1"/>
    <col min="15104" max="15104" width="3.875" style="1422" customWidth="1"/>
    <col min="15105" max="15105" width="44.125" style="1422" customWidth="1"/>
    <col min="15106" max="15106" width="6.625" style="1422" customWidth="1"/>
    <col min="15107" max="15107" width="0" style="1422" hidden="1" customWidth="1"/>
    <col min="15108" max="15108" width="7" style="1422" customWidth="1"/>
    <col min="15109" max="15109" width="6.875" style="1422" customWidth="1"/>
    <col min="15110" max="15110" width="8.375" style="1422" customWidth="1"/>
    <col min="15111" max="15111" width="6.125" style="1422" customWidth="1"/>
    <col min="15112" max="15112" width="6.375" style="1422" customWidth="1"/>
    <col min="15113" max="15116" width="5.875" style="1422" customWidth="1"/>
    <col min="15117" max="15117" width="6" style="1422" customWidth="1"/>
    <col min="15118" max="15118" width="5.625" style="1422" customWidth="1"/>
    <col min="15119" max="15120" width="6" style="1422" customWidth="1"/>
    <col min="15121" max="15121" width="7.125" style="1422" customWidth="1"/>
    <col min="15122" max="15122" width="7.875" style="1422" customWidth="1"/>
    <col min="15123" max="15124" width="0" style="1422" hidden="1" customWidth="1"/>
    <col min="15125" max="15148" width="8.125" style="1422" customWidth="1"/>
    <col min="15149" max="15359" width="11" style="1422" customWidth="1"/>
    <col min="15360" max="15360" width="3.875" style="1422" customWidth="1"/>
    <col min="15361" max="15361" width="44.125" style="1422" customWidth="1"/>
    <col min="15362" max="15362" width="6.625" style="1422" customWidth="1"/>
    <col min="15363" max="15363" width="0" style="1422" hidden="1" customWidth="1"/>
    <col min="15364" max="15364" width="7" style="1422" customWidth="1"/>
    <col min="15365" max="15365" width="6.875" style="1422" customWidth="1"/>
    <col min="15366" max="15366" width="8.375" style="1422" customWidth="1"/>
    <col min="15367" max="15367" width="6.125" style="1422" customWidth="1"/>
    <col min="15368" max="15368" width="6.375" style="1422" customWidth="1"/>
    <col min="15369" max="15372" width="5.875" style="1422" customWidth="1"/>
    <col min="15373" max="15373" width="6" style="1422" customWidth="1"/>
    <col min="15374" max="15374" width="5.625" style="1422" customWidth="1"/>
    <col min="15375" max="15376" width="6" style="1422" customWidth="1"/>
    <col min="15377" max="15377" width="7.125" style="1422" customWidth="1"/>
    <col min="15378" max="15378" width="7.875" style="1422" customWidth="1"/>
    <col min="15379" max="15380" width="0" style="1422" hidden="1" customWidth="1"/>
    <col min="15381" max="15404" width="8.125" style="1422" customWidth="1"/>
    <col min="15405" max="15615" width="11" style="1422" customWidth="1"/>
    <col min="15616" max="15616" width="3.875" style="1422" customWidth="1"/>
    <col min="15617" max="15617" width="44.125" style="1422" customWidth="1"/>
    <col min="15618" max="15618" width="6.625" style="1422" customWidth="1"/>
    <col min="15619" max="15619" width="0" style="1422" hidden="1" customWidth="1"/>
    <col min="15620" max="15620" width="7" style="1422" customWidth="1"/>
    <col min="15621" max="15621" width="6.875" style="1422" customWidth="1"/>
    <col min="15622" max="15622" width="8.375" style="1422" customWidth="1"/>
    <col min="15623" max="15623" width="6.125" style="1422" customWidth="1"/>
    <col min="15624" max="15624" width="6.375" style="1422" customWidth="1"/>
    <col min="15625" max="15628" width="5.875" style="1422" customWidth="1"/>
    <col min="15629" max="15629" width="6" style="1422" customWidth="1"/>
    <col min="15630" max="15630" width="5.625" style="1422" customWidth="1"/>
    <col min="15631" max="15632" width="6" style="1422" customWidth="1"/>
    <col min="15633" max="15633" width="7.125" style="1422" customWidth="1"/>
    <col min="15634" max="15634" width="7.875" style="1422" customWidth="1"/>
    <col min="15635" max="15636" width="0" style="1422" hidden="1" customWidth="1"/>
    <col min="15637" max="15660" width="8.125" style="1422" customWidth="1"/>
    <col min="15661" max="15871" width="11" style="1422" customWidth="1"/>
    <col min="15872" max="15872" width="3.875" style="1422" customWidth="1"/>
    <col min="15873" max="15873" width="44.125" style="1422" customWidth="1"/>
    <col min="15874" max="15874" width="6.625" style="1422" customWidth="1"/>
    <col min="15875" max="15875" width="0" style="1422" hidden="1" customWidth="1"/>
    <col min="15876" max="15876" width="7" style="1422" customWidth="1"/>
    <col min="15877" max="15877" width="6.875" style="1422" customWidth="1"/>
    <col min="15878" max="15878" width="8.375" style="1422" customWidth="1"/>
    <col min="15879" max="15879" width="6.125" style="1422" customWidth="1"/>
    <col min="15880" max="15880" width="6.375" style="1422" customWidth="1"/>
    <col min="15881" max="15884" width="5.875" style="1422" customWidth="1"/>
    <col min="15885" max="15885" width="6" style="1422" customWidth="1"/>
    <col min="15886" max="15886" width="5.625" style="1422" customWidth="1"/>
    <col min="15887" max="15888" width="6" style="1422" customWidth="1"/>
    <col min="15889" max="15889" width="7.125" style="1422" customWidth="1"/>
    <col min="15890" max="15890" width="7.875" style="1422" customWidth="1"/>
    <col min="15891" max="15892" width="0" style="1422" hidden="1" customWidth="1"/>
    <col min="15893" max="15916" width="8.125" style="1422" customWidth="1"/>
    <col min="15917" max="16127" width="11" style="1422" customWidth="1"/>
    <col min="16128" max="16128" width="3.875" style="1422" customWidth="1"/>
    <col min="16129" max="16129" width="44.125" style="1422" customWidth="1"/>
    <col min="16130" max="16130" width="6.625" style="1422" customWidth="1"/>
    <col min="16131" max="16131" width="0" style="1422" hidden="1" customWidth="1"/>
    <col min="16132" max="16132" width="7" style="1422" customWidth="1"/>
    <col min="16133" max="16133" width="6.875" style="1422" customWidth="1"/>
    <col min="16134" max="16134" width="8.375" style="1422" customWidth="1"/>
    <col min="16135" max="16135" width="6.125" style="1422" customWidth="1"/>
    <col min="16136" max="16136" width="6.375" style="1422" customWidth="1"/>
    <col min="16137" max="16140" width="5.875" style="1422" customWidth="1"/>
    <col min="16141" max="16141" width="6" style="1422" customWidth="1"/>
    <col min="16142" max="16142" width="5.625" style="1422" customWidth="1"/>
    <col min="16143" max="16144" width="6" style="1422" customWidth="1"/>
    <col min="16145" max="16145" width="7.125" style="1422" customWidth="1"/>
    <col min="16146" max="16146" width="7.875" style="1422" customWidth="1"/>
    <col min="16147" max="16148" width="0" style="1422" hidden="1" customWidth="1"/>
    <col min="16149" max="16172" width="8.125" style="1422" customWidth="1"/>
    <col min="16173" max="16384" width="11" style="1422" customWidth="1"/>
  </cols>
  <sheetData>
    <row r="1" spans="1:21" ht="18.75">
      <c r="A1" s="1684" t="s">
        <v>1627</v>
      </c>
      <c r="B1" s="1684"/>
      <c r="C1" s="1684"/>
      <c r="D1" s="1684"/>
      <c r="E1" s="1684"/>
      <c r="F1" s="1684"/>
      <c r="G1" s="1684"/>
      <c r="H1" s="1684"/>
      <c r="I1" s="1684"/>
      <c r="J1" s="1684"/>
      <c r="K1" s="1684"/>
      <c r="L1" s="1684"/>
      <c r="M1" s="1684"/>
      <c r="N1" s="1684"/>
      <c r="O1" s="1684"/>
      <c r="P1" s="1684"/>
      <c r="Q1" s="1684"/>
      <c r="R1" s="1684"/>
      <c r="S1" s="1684"/>
      <c r="T1" s="1684"/>
      <c r="U1" s="1595"/>
    </row>
    <row r="2" spans="1:21" ht="18.75">
      <c r="A2" s="1764" t="s">
        <v>1645</v>
      </c>
      <c r="B2" s="1764"/>
      <c r="C2" s="1764"/>
      <c r="D2" s="1764"/>
      <c r="E2" s="1764"/>
      <c r="F2" s="1764"/>
      <c r="G2" s="1764"/>
      <c r="H2" s="1764"/>
      <c r="I2" s="1764"/>
      <c r="J2" s="1764"/>
      <c r="K2" s="1764"/>
      <c r="L2" s="1764"/>
      <c r="M2" s="1764"/>
      <c r="N2" s="1764"/>
      <c r="O2" s="1764"/>
      <c r="P2" s="1764"/>
      <c r="Q2" s="1764"/>
      <c r="R2" s="1764"/>
      <c r="S2" s="1764"/>
      <c r="T2" s="1764"/>
      <c r="U2" s="1642"/>
    </row>
    <row r="3" spans="1:21">
      <c r="E3" s="1466"/>
      <c r="U3" s="1641"/>
    </row>
    <row r="4" spans="1:21" ht="34.5" customHeight="1">
      <c r="A4" s="1671" t="s">
        <v>1396</v>
      </c>
      <c r="B4" s="1771" t="s">
        <v>417</v>
      </c>
      <c r="C4" s="1671" t="s">
        <v>1546</v>
      </c>
      <c r="D4" s="1671" t="s">
        <v>1644</v>
      </c>
      <c r="E4" s="1765" t="s">
        <v>1623</v>
      </c>
      <c r="F4" s="1767" t="s">
        <v>320</v>
      </c>
      <c r="G4" s="1768"/>
      <c r="H4" s="1768"/>
      <c r="I4" s="1768"/>
      <c r="J4" s="1768"/>
      <c r="K4" s="1768"/>
      <c r="L4" s="1768"/>
      <c r="M4" s="1768"/>
      <c r="N4" s="1768"/>
      <c r="O4" s="1768"/>
      <c r="P4" s="1768"/>
      <c r="Q4" s="1768"/>
      <c r="R4" s="1768"/>
      <c r="S4" s="1768"/>
      <c r="T4" s="1769"/>
    </row>
    <row r="5" spans="1:21" ht="42.75" customHeight="1">
      <c r="A5" s="1671"/>
      <c r="B5" s="1771"/>
      <c r="C5" s="1671"/>
      <c r="D5" s="1671"/>
      <c r="E5" s="1766"/>
      <c r="F5" s="1597" t="s">
        <v>1536</v>
      </c>
      <c r="G5" s="1597" t="s">
        <v>1636</v>
      </c>
      <c r="H5" s="1597" t="s">
        <v>1637</v>
      </c>
      <c r="I5" s="1597" t="s">
        <v>1537</v>
      </c>
      <c r="J5" s="1597" t="s">
        <v>1638</v>
      </c>
      <c r="K5" s="1597" t="s">
        <v>1639</v>
      </c>
      <c r="L5" s="1597" t="s">
        <v>1539</v>
      </c>
      <c r="M5" s="1597" t="s">
        <v>1540</v>
      </c>
      <c r="N5" s="1597" t="s">
        <v>1541</v>
      </c>
      <c r="O5" s="1597" t="s">
        <v>1542</v>
      </c>
      <c r="P5" s="1597" t="s">
        <v>1533</v>
      </c>
      <c r="Q5" s="1597" t="s">
        <v>1640</v>
      </c>
      <c r="R5" s="1597" t="s">
        <v>1641</v>
      </c>
      <c r="S5" s="1597" t="s">
        <v>1544</v>
      </c>
      <c r="T5" s="1597" t="s">
        <v>1545</v>
      </c>
    </row>
    <row r="6" spans="1:21" s="18" customFormat="1">
      <c r="A6" s="1517" t="s">
        <v>38</v>
      </c>
      <c r="B6" s="1518" t="s">
        <v>478</v>
      </c>
      <c r="C6" s="1517" t="s">
        <v>479</v>
      </c>
      <c r="D6" s="1462">
        <v>6528</v>
      </c>
      <c r="E6" s="1618">
        <f t="shared" ref="E6:E13" si="0">SUM(F6:T6)</f>
        <v>6444</v>
      </c>
      <c r="F6" s="1618">
        <f>+F7+F8</f>
        <v>294</v>
      </c>
      <c r="G6" s="1618">
        <f>+G7+G8</f>
        <v>318</v>
      </c>
      <c r="H6" s="1618">
        <f>+H7+H8</f>
        <v>266</v>
      </c>
      <c r="I6" s="1618">
        <f t="shared" ref="I6:T6" si="1">+I7+I8</f>
        <v>713</v>
      </c>
      <c r="J6" s="1618">
        <f t="shared" si="1"/>
        <v>377</v>
      </c>
      <c r="K6" s="1618">
        <f t="shared" si="1"/>
        <v>262</v>
      </c>
      <c r="L6" s="1618">
        <f t="shared" si="1"/>
        <v>686</v>
      </c>
      <c r="M6" s="1618">
        <f t="shared" si="1"/>
        <v>465</v>
      </c>
      <c r="N6" s="1618">
        <f t="shared" si="1"/>
        <v>460</v>
      </c>
      <c r="O6" s="1618">
        <f t="shared" si="1"/>
        <v>359</v>
      </c>
      <c r="P6" s="1618">
        <f t="shared" si="1"/>
        <v>280</v>
      </c>
      <c r="Q6" s="1618">
        <f t="shared" si="1"/>
        <v>372</v>
      </c>
      <c r="R6" s="1618">
        <f t="shared" si="1"/>
        <v>537</v>
      </c>
      <c r="S6" s="1618">
        <f t="shared" si="1"/>
        <v>471</v>
      </c>
      <c r="T6" s="1618">
        <f t="shared" si="1"/>
        <v>584</v>
      </c>
      <c r="U6" s="1423"/>
    </row>
    <row r="7" spans="1:21">
      <c r="A7" s="1519"/>
      <c r="B7" s="1520" t="s">
        <v>480</v>
      </c>
      <c r="C7" s="1519" t="s">
        <v>479</v>
      </c>
      <c r="D7" s="1461">
        <v>2237</v>
      </c>
      <c r="E7" s="1619">
        <f t="shared" si="0"/>
        <v>2151</v>
      </c>
      <c r="F7" s="1619">
        <v>96</v>
      </c>
      <c r="G7" s="1619">
        <v>112</v>
      </c>
      <c r="H7" s="1619">
        <v>107</v>
      </c>
      <c r="I7" s="1619">
        <v>245</v>
      </c>
      <c r="J7" s="1619">
        <v>121</v>
      </c>
      <c r="K7" s="1619">
        <v>86</v>
      </c>
      <c r="L7" s="1619">
        <v>207</v>
      </c>
      <c r="M7" s="1619">
        <v>162</v>
      </c>
      <c r="N7" s="1619">
        <v>132</v>
      </c>
      <c r="O7" s="1619">
        <v>125</v>
      </c>
      <c r="P7" s="1619">
        <v>104</v>
      </c>
      <c r="Q7" s="1619">
        <v>127</v>
      </c>
      <c r="R7" s="1619">
        <v>173</v>
      </c>
      <c r="S7" s="1619">
        <v>160</v>
      </c>
      <c r="T7" s="1619">
        <v>194</v>
      </c>
      <c r="U7" s="1423"/>
    </row>
    <row r="8" spans="1:21">
      <c r="A8" s="1519"/>
      <c r="B8" s="1520" t="s">
        <v>481</v>
      </c>
      <c r="C8" s="1519" t="s">
        <v>482</v>
      </c>
      <c r="D8" s="1461">
        <v>4291</v>
      </c>
      <c r="E8" s="1619">
        <f t="shared" si="0"/>
        <v>4293</v>
      </c>
      <c r="F8" s="1619">
        <v>198</v>
      </c>
      <c r="G8" s="1619">
        <v>206</v>
      </c>
      <c r="H8" s="1619">
        <v>159</v>
      </c>
      <c r="I8" s="1619">
        <v>468</v>
      </c>
      <c r="J8" s="1619">
        <v>256</v>
      </c>
      <c r="K8" s="1619">
        <v>176</v>
      </c>
      <c r="L8" s="1619">
        <v>479</v>
      </c>
      <c r="M8" s="1619">
        <v>303</v>
      </c>
      <c r="N8" s="1619">
        <v>328</v>
      </c>
      <c r="O8" s="1619">
        <v>234</v>
      </c>
      <c r="P8" s="1619">
        <v>176</v>
      </c>
      <c r="Q8" s="1619">
        <v>245</v>
      </c>
      <c r="R8" s="1619">
        <v>364</v>
      </c>
      <c r="S8" s="1619">
        <v>311</v>
      </c>
      <c r="T8" s="1619">
        <v>390</v>
      </c>
      <c r="U8" s="1423"/>
    </row>
    <row r="9" spans="1:21">
      <c r="A9" s="1519"/>
      <c r="B9" s="1520" t="s">
        <v>483</v>
      </c>
      <c r="C9" s="1519" t="s">
        <v>482</v>
      </c>
      <c r="D9" s="1461">
        <v>1423</v>
      </c>
      <c r="E9" s="1620">
        <f t="shared" si="0"/>
        <v>1414</v>
      </c>
      <c r="F9" s="1620">
        <v>65</v>
      </c>
      <c r="G9" s="1620">
        <v>67</v>
      </c>
      <c r="H9" s="1620">
        <v>52</v>
      </c>
      <c r="I9" s="1620">
        <v>154</v>
      </c>
      <c r="J9" s="1620">
        <v>84</v>
      </c>
      <c r="K9" s="1620">
        <v>58</v>
      </c>
      <c r="L9" s="1620">
        <v>153</v>
      </c>
      <c r="M9" s="1620">
        <v>102</v>
      </c>
      <c r="N9" s="1620">
        <v>110</v>
      </c>
      <c r="O9" s="1620">
        <v>82</v>
      </c>
      <c r="P9" s="1620">
        <v>65</v>
      </c>
      <c r="Q9" s="1620">
        <v>77</v>
      </c>
      <c r="R9" s="1620">
        <v>99</v>
      </c>
      <c r="S9" s="1620">
        <v>119</v>
      </c>
      <c r="T9" s="1620">
        <v>127</v>
      </c>
      <c r="U9" s="1423"/>
    </row>
    <row r="10" spans="1:21" s="18" customFormat="1">
      <c r="A10" s="1517" t="s">
        <v>42</v>
      </c>
      <c r="B10" s="1518" t="s">
        <v>485</v>
      </c>
      <c r="C10" s="1517" t="s">
        <v>486</v>
      </c>
      <c r="D10" s="1462">
        <v>303</v>
      </c>
      <c r="E10" s="1621">
        <f t="shared" ref="E10:T10" si="2">E11+E12</f>
        <v>304</v>
      </c>
      <c r="F10" s="1621">
        <f t="shared" si="2"/>
        <v>17</v>
      </c>
      <c r="G10" s="1621">
        <f t="shared" si="2"/>
        <v>14</v>
      </c>
      <c r="H10" s="1621">
        <f t="shared" si="2"/>
        <v>14</v>
      </c>
      <c r="I10" s="1621">
        <f t="shared" si="2"/>
        <v>31</v>
      </c>
      <c r="J10" s="1621">
        <f t="shared" si="2"/>
        <v>19</v>
      </c>
      <c r="K10" s="1621">
        <f t="shared" si="2"/>
        <v>16</v>
      </c>
      <c r="L10" s="1621">
        <f t="shared" si="2"/>
        <v>31</v>
      </c>
      <c r="M10" s="1621">
        <f t="shared" si="2"/>
        <v>21</v>
      </c>
      <c r="N10" s="1621">
        <f t="shared" si="2"/>
        <v>20</v>
      </c>
      <c r="O10" s="1621">
        <f t="shared" si="2"/>
        <v>18</v>
      </c>
      <c r="P10" s="1621">
        <f t="shared" si="2"/>
        <v>17</v>
      </c>
      <c r="Q10" s="1621">
        <f t="shared" si="2"/>
        <v>16</v>
      </c>
      <c r="R10" s="1621">
        <f t="shared" si="2"/>
        <v>20</v>
      </c>
      <c r="S10" s="1621">
        <f t="shared" si="2"/>
        <v>22</v>
      </c>
      <c r="T10" s="1621">
        <f t="shared" si="2"/>
        <v>28</v>
      </c>
      <c r="U10" s="1423"/>
    </row>
    <row r="11" spans="1:21">
      <c r="A11" s="1519"/>
      <c r="B11" s="1520" t="s">
        <v>487</v>
      </c>
      <c r="C11" s="1519" t="s">
        <v>488</v>
      </c>
      <c r="D11" s="1461">
        <v>111</v>
      </c>
      <c r="E11" s="1619">
        <f t="shared" si="0"/>
        <v>114</v>
      </c>
      <c r="F11" s="1619">
        <v>6</v>
      </c>
      <c r="G11" s="1619">
        <v>6</v>
      </c>
      <c r="H11" s="1619">
        <v>6</v>
      </c>
      <c r="I11" s="1619">
        <v>11</v>
      </c>
      <c r="J11" s="1619">
        <v>7</v>
      </c>
      <c r="K11" s="1619">
        <v>6</v>
      </c>
      <c r="L11" s="1619">
        <v>11</v>
      </c>
      <c r="M11" s="1619">
        <v>8</v>
      </c>
      <c r="N11" s="1619">
        <v>7</v>
      </c>
      <c r="O11" s="1619">
        <v>8</v>
      </c>
      <c r="P11" s="1619">
        <v>8</v>
      </c>
      <c r="Q11" s="1619">
        <v>5</v>
      </c>
      <c r="R11" s="1619">
        <v>8</v>
      </c>
      <c r="S11" s="1619">
        <v>8</v>
      </c>
      <c r="T11" s="1619">
        <v>9</v>
      </c>
      <c r="U11" s="1423"/>
    </row>
    <row r="12" spans="1:21">
      <c r="A12" s="1519"/>
      <c r="B12" s="1520" t="s">
        <v>1548</v>
      </c>
      <c r="C12" s="1519" t="s">
        <v>490</v>
      </c>
      <c r="D12" s="1461">
        <v>192</v>
      </c>
      <c r="E12" s="1619">
        <f t="shared" si="0"/>
        <v>190</v>
      </c>
      <c r="F12" s="1619">
        <v>11</v>
      </c>
      <c r="G12" s="1619">
        <v>8</v>
      </c>
      <c r="H12" s="1619">
        <v>8</v>
      </c>
      <c r="I12" s="1619">
        <v>20</v>
      </c>
      <c r="J12" s="1619">
        <v>12</v>
      </c>
      <c r="K12" s="1619">
        <v>10</v>
      </c>
      <c r="L12" s="1619">
        <v>20</v>
      </c>
      <c r="M12" s="1619">
        <v>13</v>
      </c>
      <c r="N12" s="1619">
        <v>13</v>
      </c>
      <c r="O12" s="1619">
        <v>10</v>
      </c>
      <c r="P12" s="1619">
        <v>9</v>
      </c>
      <c r="Q12" s="1619">
        <v>11</v>
      </c>
      <c r="R12" s="1619">
        <v>12</v>
      </c>
      <c r="S12" s="1619">
        <v>14</v>
      </c>
      <c r="T12" s="1619">
        <v>19</v>
      </c>
      <c r="U12" s="1423"/>
    </row>
    <row r="13" spans="1:21">
      <c r="A13" s="1519"/>
      <c r="B13" s="1520" t="s">
        <v>1549</v>
      </c>
      <c r="C13" s="1519" t="s">
        <v>486</v>
      </c>
      <c r="D13" s="1461">
        <v>130</v>
      </c>
      <c r="E13" s="1619">
        <f t="shared" si="0"/>
        <v>131</v>
      </c>
      <c r="F13" s="1622">
        <v>5</v>
      </c>
      <c r="G13" s="1622">
        <v>5</v>
      </c>
      <c r="H13" s="1622">
        <v>5</v>
      </c>
      <c r="I13" s="1622">
        <v>15</v>
      </c>
      <c r="J13" s="1622">
        <v>7</v>
      </c>
      <c r="K13" s="1622">
        <v>8</v>
      </c>
      <c r="L13" s="1622">
        <v>14</v>
      </c>
      <c r="M13" s="1622">
        <v>10</v>
      </c>
      <c r="N13" s="1622">
        <v>8</v>
      </c>
      <c r="O13" s="1622">
        <v>8</v>
      </c>
      <c r="P13" s="1622">
        <v>9</v>
      </c>
      <c r="Q13" s="1622">
        <v>5</v>
      </c>
      <c r="R13" s="1623">
        <v>8</v>
      </c>
      <c r="S13" s="1623">
        <v>12</v>
      </c>
      <c r="T13" s="1623">
        <v>12</v>
      </c>
      <c r="U13" s="1423"/>
    </row>
    <row r="14" spans="1:21" s="18" customFormat="1">
      <c r="A14" s="1517" t="s">
        <v>44</v>
      </c>
      <c r="B14" s="1518" t="s">
        <v>493</v>
      </c>
      <c r="C14" s="1517"/>
      <c r="D14" s="1462"/>
      <c r="E14" s="1618"/>
      <c r="F14" s="1618"/>
      <c r="G14" s="1618"/>
      <c r="H14" s="1618"/>
      <c r="I14" s="1618"/>
      <c r="J14" s="1618"/>
      <c r="K14" s="1618"/>
      <c r="L14" s="1618"/>
      <c r="M14" s="1618"/>
      <c r="N14" s="1618"/>
      <c r="O14" s="1618"/>
      <c r="P14" s="1618"/>
      <c r="Q14" s="1618"/>
      <c r="R14" s="1618"/>
      <c r="S14" s="1618"/>
      <c r="T14" s="1618"/>
      <c r="U14" s="1423"/>
    </row>
    <row r="15" spans="1:21">
      <c r="A15" s="1519"/>
      <c r="B15" s="1520" t="s">
        <v>494</v>
      </c>
      <c r="C15" s="1519" t="s">
        <v>11</v>
      </c>
      <c r="D15" s="1463">
        <v>77.5</v>
      </c>
      <c r="E15" s="1624">
        <v>78.5</v>
      </c>
      <c r="F15" s="1624">
        <v>80.3</v>
      </c>
      <c r="G15" s="1624">
        <v>77.599999999999994</v>
      </c>
      <c r="H15" s="1624">
        <v>86.1</v>
      </c>
      <c r="I15" s="1624">
        <v>76.7</v>
      </c>
      <c r="J15" s="1624">
        <v>77.7</v>
      </c>
      <c r="K15" s="1624">
        <v>82.6</v>
      </c>
      <c r="L15" s="1624">
        <v>78.900000000000006</v>
      </c>
      <c r="M15" s="1624">
        <v>81</v>
      </c>
      <c r="N15" s="1624">
        <v>84.1</v>
      </c>
      <c r="O15" s="1624">
        <v>77.7</v>
      </c>
      <c r="P15" s="1624">
        <v>85.1</v>
      </c>
      <c r="Q15" s="1624">
        <v>73.7</v>
      </c>
      <c r="R15" s="1624">
        <v>76.5</v>
      </c>
      <c r="S15" s="1624">
        <v>77.5</v>
      </c>
      <c r="T15" s="1624">
        <v>73.8</v>
      </c>
      <c r="U15" s="1423"/>
    </row>
    <row r="16" spans="1:21">
      <c r="A16" s="1519"/>
      <c r="B16" s="1520" t="s">
        <v>495</v>
      </c>
      <c r="C16" s="1519" t="s">
        <v>11</v>
      </c>
      <c r="D16" s="1463">
        <v>50</v>
      </c>
      <c r="E16" s="1625">
        <f>SUM(F16:T16)/15</f>
        <v>50.1</v>
      </c>
      <c r="F16" s="1625">
        <v>51</v>
      </c>
      <c r="G16" s="1625">
        <v>50</v>
      </c>
      <c r="H16" s="1625">
        <v>50</v>
      </c>
      <c r="I16" s="1625">
        <v>50</v>
      </c>
      <c r="J16" s="1625">
        <v>50</v>
      </c>
      <c r="K16" s="1625">
        <v>50</v>
      </c>
      <c r="L16" s="1625">
        <v>51</v>
      </c>
      <c r="M16" s="1625">
        <v>49.5</v>
      </c>
      <c r="N16" s="1625">
        <v>50</v>
      </c>
      <c r="O16" s="1625">
        <v>51</v>
      </c>
      <c r="P16" s="1625">
        <v>51</v>
      </c>
      <c r="Q16" s="1625">
        <v>49.5</v>
      </c>
      <c r="R16" s="1626">
        <v>49.5</v>
      </c>
      <c r="S16" s="1626">
        <v>50</v>
      </c>
      <c r="T16" s="1626">
        <v>49</v>
      </c>
      <c r="U16" s="1423"/>
    </row>
    <row r="17" spans="1:122">
      <c r="A17" s="1519"/>
      <c r="B17" s="1520" t="s">
        <v>496</v>
      </c>
      <c r="C17" s="1519" t="s">
        <v>11</v>
      </c>
      <c r="D17" s="1463">
        <v>5.5</v>
      </c>
      <c r="E17" s="1624">
        <v>4.5999999999999996</v>
      </c>
      <c r="F17" s="1624">
        <v>4.0999999999999996</v>
      </c>
      <c r="G17" s="1624">
        <v>3.8</v>
      </c>
      <c r="H17" s="1624">
        <v>3.4</v>
      </c>
      <c r="I17" s="1624">
        <v>3.5</v>
      </c>
      <c r="J17" s="1624">
        <v>6.1</v>
      </c>
      <c r="K17" s="1624">
        <v>4.5999999999999996</v>
      </c>
      <c r="L17" s="1624">
        <v>6.3</v>
      </c>
      <c r="M17" s="1624">
        <v>2.2000000000000002</v>
      </c>
      <c r="N17" s="1624">
        <v>4.0999999999999996</v>
      </c>
      <c r="O17" s="1624">
        <v>6.1</v>
      </c>
      <c r="P17" s="1624">
        <v>6.1</v>
      </c>
      <c r="Q17" s="1624">
        <v>5.4</v>
      </c>
      <c r="R17" s="1624">
        <v>3.9</v>
      </c>
      <c r="S17" s="1624">
        <v>4.9000000000000004</v>
      </c>
      <c r="T17" s="1624">
        <v>4.8</v>
      </c>
      <c r="U17" s="1423"/>
    </row>
    <row r="18" spans="1:122">
      <c r="A18" s="1519"/>
      <c r="B18" s="1520" t="s">
        <v>497</v>
      </c>
      <c r="C18" s="1519" t="s">
        <v>11</v>
      </c>
      <c r="D18" s="1463">
        <v>6.3</v>
      </c>
      <c r="E18" s="1624">
        <v>4.9000000000000004</v>
      </c>
      <c r="F18" s="1624">
        <v>4.0999999999999996</v>
      </c>
      <c r="G18" s="1624">
        <v>4.4000000000000004</v>
      </c>
      <c r="H18" s="1624">
        <v>3.4</v>
      </c>
      <c r="I18" s="1624">
        <v>3.6</v>
      </c>
      <c r="J18" s="1624">
        <v>6.1</v>
      </c>
      <c r="K18" s="1624">
        <v>4.5999999999999996</v>
      </c>
      <c r="L18" s="1624">
        <v>6.6</v>
      </c>
      <c r="M18" s="1624">
        <v>2.2000000000000002</v>
      </c>
      <c r="N18" s="1624">
        <v>4.5999999999999996</v>
      </c>
      <c r="O18" s="1624">
        <v>6.1</v>
      </c>
      <c r="P18" s="1624">
        <v>6.1</v>
      </c>
      <c r="Q18" s="1624">
        <v>5.9</v>
      </c>
      <c r="R18" s="1624">
        <v>4.3</v>
      </c>
      <c r="S18" s="1624">
        <v>5.3</v>
      </c>
      <c r="T18" s="1624">
        <v>5.5</v>
      </c>
      <c r="U18" s="1423"/>
    </row>
    <row r="19" spans="1:122">
      <c r="A19" s="1519"/>
      <c r="B19" s="1520" t="s">
        <v>498</v>
      </c>
      <c r="C19" s="1519" t="s">
        <v>11</v>
      </c>
      <c r="D19" s="1463">
        <v>54.7</v>
      </c>
      <c r="E19" s="1624">
        <v>55</v>
      </c>
      <c r="F19" s="1624">
        <v>57.1</v>
      </c>
      <c r="G19" s="1624">
        <v>54.9</v>
      </c>
      <c r="H19" s="1624">
        <v>71.3</v>
      </c>
      <c r="I19" s="1624">
        <v>53</v>
      </c>
      <c r="J19" s="1624">
        <v>53.1</v>
      </c>
      <c r="K19" s="1624">
        <v>60.9</v>
      </c>
      <c r="L19" s="1624">
        <v>53.1</v>
      </c>
      <c r="M19" s="1624">
        <v>60</v>
      </c>
      <c r="N19" s="1624">
        <v>60.3</v>
      </c>
      <c r="O19" s="1624">
        <v>54.8</v>
      </c>
      <c r="P19" s="1624">
        <v>68</v>
      </c>
      <c r="Q19" s="1624">
        <v>48.8</v>
      </c>
      <c r="R19" s="1624">
        <v>51.3</v>
      </c>
      <c r="S19" s="1624">
        <v>53.9</v>
      </c>
      <c r="T19" s="1624">
        <v>48.4</v>
      </c>
      <c r="U19" s="1424"/>
    </row>
    <row r="20" spans="1:122">
      <c r="A20" s="1519"/>
      <c r="B20" s="1520" t="s">
        <v>499</v>
      </c>
      <c r="C20" s="1519" t="s">
        <v>11</v>
      </c>
      <c r="D20" s="1463">
        <v>99.9</v>
      </c>
      <c r="E20" s="1624">
        <v>99.9</v>
      </c>
      <c r="F20" s="1627">
        <v>100</v>
      </c>
      <c r="G20" s="1627">
        <v>100</v>
      </c>
      <c r="H20" s="1627">
        <v>100</v>
      </c>
      <c r="I20" s="1627">
        <v>100</v>
      </c>
      <c r="J20" s="1627">
        <v>99.6</v>
      </c>
      <c r="K20" s="1627">
        <v>100</v>
      </c>
      <c r="L20" s="1627">
        <v>100</v>
      </c>
      <c r="M20" s="1627">
        <v>99.7</v>
      </c>
      <c r="N20" s="1627">
        <v>100</v>
      </c>
      <c r="O20" s="1627">
        <v>100</v>
      </c>
      <c r="P20" s="1627">
        <v>100</v>
      </c>
      <c r="Q20" s="1627">
        <v>100</v>
      </c>
      <c r="R20" s="1627">
        <v>99.7</v>
      </c>
      <c r="S20" s="1627">
        <v>100</v>
      </c>
      <c r="T20" s="1627">
        <v>100</v>
      </c>
      <c r="U20" s="1423"/>
    </row>
    <row r="21" spans="1:122">
      <c r="A21" s="1519"/>
      <c r="B21" s="1520" t="s">
        <v>500</v>
      </c>
      <c r="C21" s="1519" t="s">
        <v>11</v>
      </c>
      <c r="D21" s="1463">
        <v>100</v>
      </c>
      <c r="E21" s="1624">
        <v>100</v>
      </c>
      <c r="F21" s="1627">
        <v>100</v>
      </c>
      <c r="G21" s="1627">
        <v>100</v>
      </c>
      <c r="H21" s="1627">
        <v>100</v>
      </c>
      <c r="I21" s="1627">
        <v>100</v>
      </c>
      <c r="J21" s="1627">
        <v>100</v>
      </c>
      <c r="K21" s="1627">
        <v>100</v>
      </c>
      <c r="L21" s="1627">
        <v>100</v>
      </c>
      <c r="M21" s="1627">
        <v>100</v>
      </c>
      <c r="N21" s="1627">
        <v>100</v>
      </c>
      <c r="O21" s="1627">
        <v>100</v>
      </c>
      <c r="P21" s="1627">
        <v>100</v>
      </c>
      <c r="Q21" s="1627">
        <v>100</v>
      </c>
      <c r="R21" s="1627">
        <v>100</v>
      </c>
      <c r="S21" s="1627">
        <v>100</v>
      </c>
      <c r="T21" s="1627">
        <v>100</v>
      </c>
      <c r="U21" s="1423"/>
    </row>
    <row r="22" spans="1:122" ht="25.5">
      <c r="A22" s="1519"/>
      <c r="B22" s="1522" t="s">
        <v>1550</v>
      </c>
      <c r="C22" s="1519" t="s">
        <v>11</v>
      </c>
      <c r="D22" s="1463">
        <v>100</v>
      </c>
      <c r="E22" s="1624">
        <v>100</v>
      </c>
      <c r="F22" s="1627">
        <v>100</v>
      </c>
      <c r="G22" s="1627">
        <v>100</v>
      </c>
      <c r="H22" s="1627">
        <v>100</v>
      </c>
      <c r="I22" s="1627">
        <v>100</v>
      </c>
      <c r="J22" s="1627">
        <v>100</v>
      </c>
      <c r="K22" s="1627">
        <v>100</v>
      </c>
      <c r="L22" s="1627">
        <v>100</v>
      </c>
      <c r="M22" s="1627">
        <v>100</v>
      </c>
      <c r="N22" s="1627">
        <v>100</v>
      </c>
      <c r="O22" s="1627">
        <v>100</v>
      </c>
      <c r="P22" s="1627">
        <v>100</v>
      </c>
      <c r="Q22" s="1627">
        <v>100</v>
      </c>
      <c r="R22" s="1627">
        <v>100</v>
      </c>
      <c r="S22" s="1627">
        <v>100</v>
      </c>
      <c r="T22" s="1627">
        <v>100</v>
      </c>
      <c r="U22" s="1423"/>
    </row>
    <row r="23" spans="1:122" s="18" customFormat="1">
      <c r="A23" s="1517" t="s">
        <v>48</v>
      </c>
      <c r="B23" s="1518" t="s">
        <v>534</v>
      </c>
      <c r="C23" s="1517"/>
      <c r="D23" s="1462"/>
      <c r="E23" s="1462"/>
      <c r="F23" s="1462"/>
      <c r="G23" s="1462"/>
      <c r="H23" s="1462"/>
      <c r="I23" s="1462"/>
      <c r="J23" s="1462"/>
      <c r="K23" s="1462"/>
      <c r="L23" s="1462"/>
      <c r="M23" s="1462"/>
      <c r="N23" s="1462"/>
      <c r="O23" s="1462"/>
      <c r="P23" s="1462"/>
      <c r="Q23" s="1462"/>
      <c r="R23" s="1462"/>
      <c r="S23" s="1462"/>
      <c r="T23" s="1462"/>
      <c r="U23" s="1423"/>
    </row>
    <row r="24" spans="1:122" s="18" customFormat="1">
      <c r="A24" s="1517"/>
      <c r="B24" s="1518" t="s">
        <v>535</v>
      </c>
      <c r="C24" s="1517" t="s">
        <v>31</v>
      </c>
      <c r="D24" s="1462">
        <v>12</v>
      </c>
      <c r="E24" s="1618">
        <v>12</v>
      </c>
      <c r="F24" s="1618">
        <v>1</v>
      </c>
      <c r="G24" s="1772">
        <v>1</v>
      </c>
      <c r="H24" s="1773"/>
      <c r="I24" s="1618">
        <v>1</v>
      </c>
      <c r="J24" s="1776">
        <v>1</v>
      </c>
      <c r="K24" s="1777"/>
      <c r="L24" s="1618">
        <v>1</v>
      </c>
      <c r="M24" s="1618">
        <v>1</v>
      </c>
      <c r="N24" s="1618">
        <v>1</v>
      </c>
      <c r="O24" s="1618">
        <v>1</v>
      </c>
      <c r="P24" s="1618">
        <v>1</v>
      </c>
      <c r="Q24" s="1776">
        <v>1</v>
      </c>
      <c r="R24" s="1777"/>
      <c r="S24" s="1618">
        <v>1</v>
      </c>
      <c r="T24" s="1618">
        <v>1</v>
      </c>
      <c r="U24" s="1423"/>
    </row>
    <row r="25" spans="1:122">
      <c r="A25" s="1519"/>
      <c r="B25" s="1553" t="s">
        <v>536</v>
      </c>
      <c r="C25" s="1519" t="s">
        <v>31</v>
      </c>
      <c r="D25" s="1461">
        <v>12</v>
      </c>
      <c r="E25" s="1619">
        <v>12</v>
      </c>
      <c r="F25" s="1619">
        <v>1</v>
      </c>
      <c r="G25" s="1774">
        <v>1</v>
      </c>
      <c r="H25" s="1775"/>
      <c r="I25" s="1619">
        <v>1</v>
      </c>
      <c r="J25" s="1774">
        <v>1</v>
      </c>
      <c r="K25" s="1775"/>
      <c r="L25" s="1619">
        <v>1</v>
      </c>
      <c r="M25" s="1619">
        <v>1</v>
      </c>
      <c r="N25" s="1619">
        <v>1</v>
      </c>
      <c r="O25" s="1619">
        <v>1</v>
      </c>
      <c r="P25" s="1619">
        <v>1</v>
      </c>
      <c r="Q25" s="1774">
        <v>1</v>
      </c>
      <c r="R25" s="1775"/>
      <c r="S25" s="1619">
        <v>1</v>
      </c>
      <c r="T25" s="1619">
        <v>1</v>
      </c>
      <c r="U25" s="1423"/>
    </row>
    <row r="26" spans="1:122" s="18" customFormat="1">
      <c r="A26" s="1517">
        <v>5</v>
      </c>
      <c r="B26" s="1518" t="s">
        <v>546</v>
      </c>
      <c r="C26" s="1517" t="s">
        <v>547</v>
      </c>
      <c r="D26" s="1462">
        <v>15</v>
      </c>
      <c r="E26" s="1618">
        <f>SUM(F26:T26)</f>
        <v>15</v>
      </c>
      <c r="F26" s="1618">
        <v>1</v>
      </c>
      <c r="G26" s="1618">
        <v>1</v>
      </c>
      <c r="H26" s="1618">
        <v>1</v>
      </c>
      <c r="I26" s="1618">
        <v>1</v>
      </c>
      <c r="J26" s="1618">
        <v>1</v>
      </c>
      <c r="K26" s="1618">
        <v>1</v>
      </c>
      <c r="L26" s="1618">
        <v>1</v>
      </c>
      <c r="M26" s="1618">
        <v>1</v>
      </c>
      <c r="N26" s="1618">
        <v>1</v>
      </c>
      <c r="O26" s="1618">
        <v>1</v>
      </c>
      <c r="P26" s="1618">
        <v>1</v>
      </c>
      <c r="Q26" s="1618">
        <v>1</v>
      </c>
      <c r="R26" s="1618">
        <v>1</v>
      </c>
      <c r="S26" s="1618">
        <v>1</v>
      </c>
      <c r="T26" s="1618">
        <v>1</v>
      </c>
      <c r="U26" s="1423"/>
    </row>
    <row r="27" spans="1:122">
      <c r="A27" s="1519"/>
      <c r="B27" s="1520" t="s">
        <v>1558</v>
      </c>
      <c r="C27" s="1519" t="s">
        <v>547</v>
      </c>
      <c r="D27" s="1461">
        <v>10</v>
      </c>
      <c r="E27" s="1620">
        <v>13</v>
      </c>
      <c r="F27" s="1620">
        <v>1</v>
      </c>
      <c r="G27" s="1620">
        <v>1</v>
      </c>
      <c r="H27" s="1620"/>
      <c r="I27" s="1620">
        <v>1</v>
      </c>
      <c r="J27" s="1620">
        <v>1</v>
      </c>
      <c r="K27" s="1620">
        <v>1</v>
      </c>
      <c r="L27" s="1620">
        <v>1</v>
      </c>
      <c r="M27" s="1620">
        <v>1</v>
      </c>
      <c r="N27" s="1620">
        <v>1</v>
      </c>
      <c r="O27" s="1620">
        <v>1</v>
      </c>
      <c r="P27" s="1620">
        <v>1</v>
      </c>
      <c r="Q27" s="1620">
        <v>1</v>
      </c>
      <c r="R27" s="1620">
        <v>1</v>
      </c>
      <c r="S27" s="1620">
        <v>1</v>
      </c>
      <c r="T27" s="1620"/>
      <c r="U27" s="1423"/>
    </row>
    <row r="28" spans="1:122" s="1427" customFormat="1">
      <c r="A28" s="1519"/>
      <c r="B28" s="1520" t="s">
        <v>1559</v>
      </c>
      <c r="C28" s="1519" t="s">
        <v>547</v>
      </c>
      <c r="D28" s="1461">
        <v>0</v>
      </c>
      <c r="E28" s="1620"/>
      <c r="F28" s="1620"/>
      <c r="G28" s="1620"/>
      <c r="H28" s="1620"/>
      <c r="I28" s="1620"/>
      <c r="J28" s="1620"/>
      <c r="K28" s="1620"/>
      <c r="L28" s="1620"/>
      <c r="M28" s="1620"/>
      <c r="N28" s="1620"/>
      <c r="O28" s="1620"/>
      <c r="P28" s="1620"/>
      <c r="Q28" s="1620"/>
      <c r="R28" s="1620"/>
      <c r="S28" s="1620"/>
      <c r="T28" s="1620"/>
      <c r="U28" s="1423"/>
      <c r="AU28" s="1428"/>
      <c r="AV28" s="1429"/>
      <c r="AW28" s="1429"/>
      <c r="AY28" s="918"/>
      <c r="AZ28" s="918"/>
      <c r="BA28" s="918"/>
      <c r="BB28" s="918"/>
      <c r="BC28" s="918"/>
      <c r="BD28" s="918"/>
      <c r="BE28" s="918"/>
      <c r="BF28" s="918"/>
      <c r="BG28" s="918"/>
      <c r="BH28" s="918"/>
      <c r="CI28" s="1430"/>
      <c r="CJ28" s="1430"/>
      <c r="CK28" s="1431"/>
      <c r="CL28" s="1431"/>
      <c r="DD28" s="1431"/>
      <c r="DR28" s="1431"/>
    </row>
    <row r="29" spans="1:122" s="1427" customFormat="1">
      <c r="A29" s="1519"/>
      <c r="B29" s="1520" t="s">
        <v>1560</v>
      </c>
      <c r="C29" s="1519"/>
      <c r="D29" s="1461">
        <v>10</v>
      </c>
      <c r="E29" s="1620">
        <v>13</v>
      </c>
      <c r="F29" s="1620">
        <v>1</v>
      </c>
      <c r="G29" s="1620">
        <v>1</v>
      </c>
      <c r="H29" s="1620"/>
      <c r="I29" s="1620">
        <v>1</v>
      </c>
      <c r="J29" s="1620">
        <v>1</v>
      </c>
      <c r="K29" s="1620">
        <v>1</v>
      </c>
      <c r="L29" s="1620">
        <v>1</v>
      </c>
      <c r="M29" s="1620">
        <v>1</v>
      </c>
      <c r="N29" s="1620">
        <v>1</v>
      </c>
      <c r="O29" s="1620">
        <v>1</v>
      </c>
      <c r="P29" s="1620">
        <v>1</v>
      </c>
      <c r="Q29" s="1620">
        <v>1</v>
      </c>
      <c r="R29" s="1620">
        <v>1</v>
      </c>
      <c r="S29" s="1620">
        <v>1</v>
      </c>
      <c r="T29" s="1620"/>
      <c r="U29" s="1423"/>
      <c r="AU29" s="1428"/>
      <c r="AV29" s="1429"/>
      <c r="AW29" s="1429"/>
      <c r="AY29" s="918"/>
      <c r="AZ29" s="918"/>
      <c r="BA29" s="918"/>
      <c r="BB29" s="918"/>
      <c r="BC29" s="918"/>
      <c r="BD29" s="918"/>
      <c r="BE29" s="918"/>
      <c r="BF29" s="918"/>
      <c r="BG29" s="918"/>
      <c r="BH29" s="918"/>
      <c r="CI29" s="1430"/>
      <c r="CJ29" s="1430"/>
      <c r="CK29" s="1431"/>
      <c r="CL29" s="1431"/>
      <c r="DD29" s="1431"/>
      <c r="DR29" s="1431"/>
    </row>
    <row r="30" spans="1:122" s="1432" customFormat="1">
      <c r="A30" s="1519"/>
      <c r="B30" s="1520" t="s">
        <v>1561</v>
      </c>
      <c r="C30" s="1519" t="s">
        <v>1562</v>
      </c>
      <c r="D30" s="1461">
        <v>303</v>
      </c>
      <c r="E30" s="1620">
        <f>SUM(F30:T30)</f>
        <v>304</v>
      </c>
      <c r="F30" s="1628">
        <f>F10</f>
        <v>17</v>
      </c>
      <c r="G30" s="1628">
        <f t="shared" ref="G30:T30" si="3">G10</f>
        <v>14</v>
      </c>
      <c r="H30" s="1628">
        <f t="shared" si="3"/>
        <v>14</v>
      </c>
      <c r="I30" s="1628">
        <f t="shared" si="3"/>
        <v>31</v>
      </c>
      <c r="J30" s="1628">
        <f t="shared" si="3"/>
        <v>19</v>
      </c>
      <c r="K30" s="1628">
        <f t="shared" si="3"/>
        <v>16</v>
      </c>
      <c r="L30" s="1628">
        <f t="shared" si="3"/>
        <v>31</v>
      </c>
      <c r="M30" s="1628">
        <f t="shared" si="3"/>
        <v>21</v>
      </c>
      <c r="N30" s="1628">
        <f t="shared" si="3"/>
        <v>20</v>
      </c>
      <c r="O30" s="1628">
        <f t="shared" si="3"/>
        <v>18</v>
      </c>
      <c r="P30" s="1628">
        <f t="shared" si="3"/>
        <v>17</v>
      </c>
      <c r="Q30" s="1628">
        <f t="shared" si="3"/>
        <v>16</v>
      </c>
      <c r="R30" s="1628">
        <f t="shared" si="3"/>
        <v>20</v>
      </c>
      <c r="S30" s="1628">
        <f t="shared" si="3"/>
        <v>22</v>
      </c>
      <c r="T30" s="1628">
        <f t="shared" si="3"/>
        <v>28</v>
      </c>
      <c r="U30" s="1425"/>
      <c r="AU30" s="1433"/>
      <c r="AV30" s="1434"/>
      <c r="AW30" s="1434"/>
      <c r="AY30" s="1435"/>
      <c r="AZ30" s="1435"/>
      <c r="BA30" s="1435"/>
      <c r="BB30" s="1435"/>
      <c r="BC30" s="1435"/>
      <c r="BD30" s="1435"/>
      <c r="BE30" s="1435"/>
      <c r="BF30" s="1435"/>
      <c r="BG30" s="1435"/>
      <c r="BH30" s="1435"/>
      <c r="CI30" s="1436"/>
      <c r="CJ30" s="1436"/>
      <c r="CK30" s="1437"/>
      <c r="CL30" s="1437"/>
      <c r="DD30" s="1437"/>
      <c r="DR30" s="1437"/>
    </row>
    <row r="31" spans="1:122" s="1439" customFormat="1">
      <c r="A31" s="1546"/>
      <c r="B31" s="1547" t="s">
        <v>1563</v>
      </c>
      <c r="C31" s="1519" t="s">
        <v>1562</v>
      </c>
      <c r="D31" s="1548">
        <v>211</v>
      </c>
      <c r="E31" s="1628">
        <f>SUM(F31:T31)</f>
        <v>213</v>
      </c>
      <c r="F31" s="1628">
        <v>16</v>
      </c>
      <c r="G31" s="1628">
        <v>7</v>
      </c>
      <c r="H31" s="1628">
        <v>6</v>
      </c>
      <c r="I31" s="1628">
        <v>26</v>
      </c>
      <c r="J31" s="1628">
        <v>9</v>
      </c>
      <c r="K31" s="1628">
        <v>14</v>
      </c>
      <c r="L31" s="1628">
        <v>25</v>
      </c>
      <c r="M31" s="1628">
        <v>8</v>
      </c>
      <c r="N31" s="1628">
        <v>14</v>
      </c>
      <c r="O31" s="1628">
        <v>18</v>
      </c>
      <c r="P31" s="1628">
        <v>15</v>
      </c>
      <c r="Q31" s="1628">
        <v>8</v>
      </c>
      <c r="R31" s="1628">
        <v>12</v>
      </c>
      <c r="S31" s="1628">
        <v>20</v>
      </c>
      <c r="T31" s="1628">
        <v>15</v>
      </c>
      <c r="U31" s="1438"/>
      <c r="AU31" s="1440"/>
      <c r="AV31" s="1441"/>
      <c r="AW31" s="1441"/>
      <c r="AY31" s="1442"/>
      <c r="AZ31" s="1442"/>
      <c r="BA31" s="1442"/>
      <c r="BB31" s="1442"/>
      <c r="BC31" s="1442"/>
      <c r="BD31" s="1442"/>
      <c r="BE31" s="1442"/>
      <c r="BF31" s="1442"/>
      <c r="BG31" s="1442"/>
      <c r="BH31" s="1442"/>
      <c r="CI31" s="1443"/>
      <c r="CJ31" s="1443"/>
      <c r="CK31" s="1444"/>
      <c r="CL31" s="1444"/>
      <c r="DD31" s="1444"/>
      <c r="DR31" s="1444"/>
    </row>
    <row r="32" spans="1:122" s="1439" customFormat="1">
      <c r="A32" s="1546"/>
      <c r="B32" s="1549" t="s">
        <v>1564</v>
      </c>
      <c r="C32" s="1546" t="s">
        <v>11</v>
      </c>
      <c r="D32" s="1644">
        <v>69.636963696369634</v>
      </c>
      <c r="E32" s="1619">
        <f t="shared" ref="E32:T32" si="4">E31/E30*100</f>
        <v>70.06578947368422</v>
      </c>
      <c r="F32" s="1619">
        <f t="shared" si="4"/>
        <v>94.117647058823522</v>
      </c>
      <c r="G32" s="1619">
        <f t="shared" si="4"/>
        <v>50</v>
      </c>
      <c r="H32" s="1619">
        <f t="shared" si="4"/>
        <v>42.857142857142854</v>
      </c>
      <c r="I32" s="1619">
        <f t="shared" si="4"/>
        <v>83.870967741935488</v>
      </c>
      <c r="J32" s="1619">
        <f t="shared" si="4"/>
        <v>47.368421052631575</v>
      </c>
      <c r="K32" s="1619">
        <f t="shared" si="4"/>
        <v>87.5</v>
      </c>
      <c r="L32" s="1619">
        <f t="shared" si="4"/>
        <v>80.645161290322577</v>
      </c>
      <c r="M32" s="1619">
        <f t="shared" si="4"/>
        <v>38.095238095238095</v>
      </c>
      <c r="N32" s="1619">
        <f t="shared" si="4"/>
        <v>70</v>
      </c>
      <c r="O32" s="1619">
        <f t="shared" si="4"/>
        <v>100</v>
      </c>
      <c r="P32" s="1619">
        <f t="shared" si="4"/>
        <v>88.235294117647058</v>
      </c>
      <c r="Q32" s="1619">
        <f t="shared" si="4"/>
        <v>50</v>
      </c>
      <c r="R32" s="1619">
        <f t="shared" si="4"/>
        <v>60</v>
      </c>
      <c r="S32" s="1619">
        <f t="shared" si="4"/>
        <v>90.909090909090907</v>
      </c>
      <c r="T32" s="1619">
        <f t="shared" si="4"/>
        <v>53.571428571428569</v>
      </c>
      <c r="U32" s="1438"/>
      <c r="AU32" s="1440"/>
      <c r="AV32" s="1441"/>
      <c r="AW32" s="1441"/>
      <c r="AY32" s="1442"/>
      <c r="AZ32" s="1442"/>
      <c r="BA32" s="1442"/>
      <c r="BB32" s="1442"/>
      <c r="BC32" s="1442"/>
      <c r="BD32" s="1442"/>
      <c r="BE32" s="1442"/>
      <c r="BF32" s="1442"/>
      <c r="BG32" s="1442"/>
      <c r="BH32" s="1442"/>
      <c r="CI32" s="1443"/>
      <c r="CJ32" s="1443"/>
      <c r="CK32" s="1444"/>
      <c r="CL32" s="1444"/>
      <c r="DD32" s="1444"/>
      <c r="DR32" s="1444"/>
    </row>
    <row r="33" spans="1:21">
      <c r="A33" s="1594" t="s">
        <v>55</v>
      </c>
      <c r="B33" s="1770" t="s">
        <v>708</v>
      </c>
      <c r="C33" s="1770"/>
      <c r="D33" s="1461"/>
      <c r="E33" s="1620">
        <f t="shared" ref="E33:E38" si="5">SUM(F33:T33)</f>
        <v>522</v>
      </c>
      <c r="F33" s="1620">
        <v>29</v>
      </c>
      <c r="G33" s="1620">
        <v>27</v>
      </c>
      <c r="H33" s="1620">
        <v>27</v>
      </c>
      <c r="I33" s="1620">
        <v>54</v>
      </c>
      <c r="J33" s="1620">
        <v>27</v>
      </c>
      <c r="K33" s="1620">
        <v>26</v>
      </c>
      <c r="L33" s="1620">
        <v>50</v>
      </c>
      <c r="M33" s="1620">
        <v>36</v>
      </c>
      <c r="N33" s="1620">
        <v>40</v>
      </c>
      <c r="O33" s="1620">
        <v>27</v>
      </c>
      <c r="P33" s="1620">
        <v>28</v>
      </c>
      <c r="Q33" s="1620">
        <v>31</v>
      </c>
      <c r="R33" s="1620">
        <v>43</v>
      </c>
      <c r="S33" s="1620">
        <v>39</v>
      </c>
      <c r="T33" s="1620">
        <v>38</v>
      </c>
      <c r="U33" s="1423"/>
    </row>
    <row r="34" spans="1:21" s="1426" customFormat="1" ht="25.5">
      <c r="A34" s="1519">
        <v>1</v>
      </c>
      <c r="B34" s="1520" t="s">
        <v>699</v>
      </c>
      <c r="C34" s="1519" t="s">
        <v>60</v>
      </c>
      <c r="D34" s="1461">
        <v>514</v>
      </c>
      <c r="E34" s="1620">
        <f t="shared" si="5"/>
        <v>26</v>
      </c>
      <c r="F34" s="1629">
        <v>0</v>
      </c>
      <c r="G34" s="1620">
        <v>2</v>
      </c>
      <c r="H34" s="1630">
        <v>2</v>
      </c>
      <c r="I34" s="1631">
        <v>0</v>
      </c>
      <c r="J34" s="1631">
        <v>1</v>
      </c>
      <c r="K34" s="1631">
        <v>1</v>
      </c>
      <c r="L34" s="1631">
        <v>1</v>
      </c>
      <c r="M34" s="1631">
        <v>0</v>
      </c>
      <c r="N34" s="1631">
        <v>2</v>
      </c>
      <c r="O34" s="1631">
        <v>4</v>
      </c>
      <c r="P34" s="1631">
        <v>4</v>
      </c>
      <c r="Q34" s="1631">
        <v>4</v>
      </c>
      <c r="R34" s="1631">
        <v>4</v>
      </c>
      <c r="S34" s="1631">
        <v>0</v>
      </c>
      <c r="T34" s="1631">
        <v>1</v>
      </c>
      <c r="U34" s="1425"/>
    </row>
    <row r="35" spans="1:21" s="1426" customFormat="1">
      <c r="A35" s="1519">
        <v>2</v>
      </c>
      <c r="B35" s="1520" t="s">
        <v>700</v>
      </c>
      <c r="C35" s="1519" t="s">
        <v>60</v>
      </c>
      <c r="D35" s="1461">
        <v>3</v>
      </c>
      <c r="E35" s="1619">
        <f t="shared" si="5"/>
        <v>123</v>
      </c>
      <c r="F35" s="1629">
        <v>2</v>
      </c>
      <c r="G35" s="1619">
        <v>4</v>
      </c>
      <c r="H35" s="1630">
        <v>5</v>
      </c>
      <c r="I35" s="1631">
        <v>15</v>
      </c>
      <c r="J35" s="1631">
        <v>6</v>
      </c>
      <c r="K35" s="1631">
        <v>7</v>
      </c>
      <c r="L35" s="1631">
        <v>14</v>
      </c>
      <c r="M35" s="1631">
        <v>10</v>
      </c>
      <c r="N35" s="1631">
        <v>9</v>
      </c>
      <c r="O35" s="1631">
        <v>8</v>
      </c>
      <c r="P35" s="1631">
        <v>9</v>
      </c>
      <c r="Q35" s="1631">
        <v>3</v>
      </c>
      <c r="R35" s="1631">
        <v>6</v>
      </c>
      <c r="S35" s="1631">
        <v>12</v>
      </c>
      <c r="T35" s="1631">
        <v>13</v>
      </c>
    </row>
    <row r="36" spans="1:21" s="1426" customFormat="1">
      <c r="A36" s="1519">
        <v>3</v>
      </c>
      <c r="B36" s="1520" t="s">
        <v>701</v>
      </c>
      <c r="C36" s="1519" t="s">
        <v>702</v>
      </c>
      <c r="D36" s="1461">
        <v>91</v>
      </c>
      <c r="E36" s="1619">
        <f t="shared" si="5"/>
        <v>126</v>
      </c>
      <c r="F36" s="1629">
        <v>2</v>
      </c>
      <c r="G36" s="1619">
        <v>4</v>
      </c>
      <c r="H36" s="1630">
        <v>5</v>
      </c>
      <c r="I36" s="1631">
        <v>15</v>
      </c>
      <c r="J36" s="1631">
        <v>6</v>
      </c>
      <c r="K36" s="1631">
        <v>7</v>
      </c>
      <c r="L36" s="1631">
        <v>14</v>
      </c>
      <c r="M36" s="1631">
        <v>10</v>
      </c>
      <c r="N36" s="1631">
        <v>9</v>
      </c>
      <c r="O36" s="1631">
        <v>8</v>
      </c>
      <c r="P36" s="1631">
        <v>9</v>
      </c>
      <c r="Q36" s="1631">
        <v>6</v>
      </c>
      <c r="R36" s="1631">
        <v>6</v>
      </c>
      <c r="S36" s="1631">
        <v>12</v>
      </c>
      <c r="T36" s="1631">
        <v>13</v>
      </c>
    </row>
    <row r="37" spans="1:21" s="1426" customFormat="1">
      <c r="A37" s="1519">
        <v>4</v>
      </c>
      <c r="B37" s="1520" t="s">
        <v>703</v>
      </c>
      <c r="C37" s="1519" t="s">
        <v>702</v>
      </c>
      <c r="D37" s="1461">
        <v>91</v>
      </c>
      <c r="E37" s="1619">
        <f t="shared" si="5"/>
        <v>13</v>
      </c>
      <c r="F37" s="1632">
        <f t="shared" ref="F37:T37" si="6">F29</f>
        <v>1</v>
      </c>
      <c r="G37" s="1632">
        <f t="shared" si="6"/>
        <v>1</v>
      </c>
      <c r="H37" s="1632">
        <f t="shared" si="6"/>
        <v>0</v>
      </c>
      <c r="I37" s="1632">
        <f t="shared" si="6"/>
        <v>1</v>
      </c>
      <c r="J37" s="1632">
        <f t="shared" si="6"/>
        <v>1</v>
      </c>
      <c r="K37" s="1632">
        <f t="shared" si="6"/>
        <v>1</v>
      </c>
      <c r="L37" s="1632">
        <f t="shared" si="6"/>
        <v>1</v>
      </c>
      <c r="M37" s="1632">
        <f t="shared" si="6"/>
        <v>1</v>
      </c>
      <c r="N37" s="1632">
        <f t="shared" si="6"/>
        <v>1</v>
      </c>
      <c r="O37" s="1632">
        <f t="shared" si="6"/>
        <v>1</v>
      </c>
      <c r="P37" s="1632">
        <f t="shared" si="6"/>
        <v>1</v>
      </c>
      <c r="Q37" s="1632">
        <f t="shared" si="6"/>
        <v>1</v>
      </c>
      <c r="R37" s="1632">
        <f t="shared" si="6"/>
        <v>1</v>
      </c>
      <c r="S37" s="1632">
        <f t="shared" si="6"/>
        <v>1</v>
      </c>
      <c r="T37" s="1632">
        <f t="shared" si="6"/>
        <v>0</v>
      </c>
    </row>
    <row r="38" spans="1:21" s="1426" customFormat="1" ht="25.5">
      <c r="A38" s="1886">
        <v>5</v>
      </c>
      <c r="B38" s="1887" t="s">
        <v>704</v>
      </c>
      <c r="C38" s="1886" t="s">
        <v>702</v>
      </c>
      <c r="D38" s="1888">
        <v>303</v>
      </c>
      <c r="E38" s="1889">
        <f t="shared" si="5"/>
        <v>126</v>
      </c>
      <c r="F38" s="1629">
        <v>3</v>
      </c>
      <c r="G38" s="1619">
        <v>4</v>
      </c>
      <c r="H38" s="1630">
        <v>5</v>
      </c>
      <c r="I38" s="1631">
        <v>15</v>
      </c>
      <c r="J38" s="1631">
        <v>5</v>
      </c>
      <c r="K38" s="1631">
        <v>7</v>
      </c>
      <c r="L38" s="1631">
        <v>14</v>
      </c>
      <c r="M38" s="1631">
        <v>10</v>
      </c>
      <c r="N38" s="1631">
        <v>9</v>
      </c>
      <c r="O38" s="1631">
        <v>8</v>
      </c>
      <c r="P38" s="1631">
        <v>9</v>
      </c>
      <c r="Q38" s="1631">
        <v>6</v>
      </c>
      <c r="R38" s="1631">
        <v>6</v>
      </c>
      <c r="S38" s="1631">
        <v>12</v>
      </c>
      <c r="T38" s="1631">
        <v>13</v>
      </c>
    </row>
    <row r="39" spans="1:21">
      <c r="E39" s="1466"/>
    </row>
    <row r="40" spans="1:21">
      <c r="E40" s="1466"/>
    </row>
    <row r="41" spans="1:21">
      <c r="E41" s="1466"/>
    </row>
    <row r="42" spans="1:21">
      <c r="E42" s="1466"/>
    </row>
    <row r="43" spans="1:21">
      <c r="E43" s="1466"/>
    </row>
    <row r="44" spans="1:21">
      <c r="E44" s="1466"/>
    </row>
    <row r="45" spans="1:21">
      <c r="E45" s="1466"/>
    </row>
    <row r="46" spans="1:21">
      <c r="E46" s="1466"/>
    </row>
    <row r="47" spans="1:21">
      <c r="E47" s="1466"/>
    </row>
    <row r="48" spans="1:21">
      <c r="E48" s="1466"/>
    </row>
    <row r="49" spans="1:5">
      <c r="A49" s="1422"/>
      <c r="E49" s="1466"/>
    </row>
    <row r="50" spans="1:5">
      <c r="A50" s="1422"/>
      <c r="E50" s="1466"/>
    </row>
    <row r="51" spans="1:5">
      <c r="A51" s="1422"/>
      <c r="E51" s="1466"/>
    </row>
    <row r="52" spans="1:5">
      <c r="A52" s="1422"/>
      <c r="E52" s="1466"/>
    </row>
    <row r="53" spans="1:5">
      <c r="A53" s="1422"/>
      <c r="E53" s="1466"/>
    </row>
    <row r="54" spans="1:5">
      <c r="A54" s="1422"/>
      <c r="E54" s="1466"/>
    </row>
    <row r="55" spans="1:5">
      <c r="A55" s="1422"/>
      <c r="E55" s="1466"/>
    </row>
    <row r="56" spans="1:5">
      <c r="A56" s="1422"/>
      <c r="E56" s="1466"/>
    </row>
    <row r="57" spans="1:5">
      <c r="A57" s="1422"/>
      <c r="E57" s="1466"/>
    </row>
    <row r="58" spans="1:5">
      <c r="A58" s="1422"/>
      <c r="E58" s="1466"/>
    </row>
  </sheetData>
  <mergeCells count="15">
    <mergeCell ref="A1:T1"/>
    <mergeCell ref="A2:T2"/>
    <mergeCell ref="E4:E5"/>
    <mergeCell ref="F4:T4"/>
    <mergeCell ref="B33:C33"/>
    <mergeCell ref="A4:A5"/>
    <mergeCell ref="B4:B5"/>
    <mergeCell ref="C4:C5"/>
    <mergeCell ref="D4:D5"/>
    <mergeCell ref="G24:H24"/>
    <mergeCell ref="G25:H25"/>
    <mergeCell ref="J24:K24"/>
    <mergeCell ref="J25:K25"/>
    <mergeCell ref="Q24:R24"/>
    <mergeCell ref="Q25:R25"/>
  </mergeCells>
  <printOptions horizontalCentered="1"/>
  <pageMargins left="0.3" right="0.23" top="0.5" bottom="0.24" header="0.3" footer="0.3"/>
  <pageSetup paperSize="9" scale="75"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R73"/>
  <sheetViews>
    <sheetView topLeftCell="A13" zoomScale="115" zoomScaleNormal="115" workbookViewId="0">
      <selection activeCell="A13" sqref="A1:XFD1048576"/>
    </sheetView>
  </sheetViews>
  <sheetFormatPr defaultColWidth="9" defaultRowHeight="15.75"/>
  <cols>
    <col min="1" max="1" width="2.375" style="1246" customWidth="1"/>
    <col min="2" max="2" width="35.625" style="1206" customWidth="1"/>
    <col min="3" max="3" width="5.125" style="1247" customWidth="1"/>
    <col min="4" max="4" width="7.625" style="1249" customWidth="1"/>
    <col min="5" max="5" width="7.875" style="1206" customWidth="1"/>
    <col min="6" max="6" width="7.875" style="1268" customWidth="1"/>
    <col min="7" max="7" width="5.875" style="1206" customWidth="1"/>
    <col min="8" max="8" width="5.5" style="1206" customWidth="1"/>
    <col min="9" max="9" width="7.625" style="1206" customWidth="1"/>
    <col min="10" max="10" width="7" style="1206" customWidth="1"/>
    <col min="11" max="11" width="16.375" style="1206" hidden="1" customWidth="1"/>
    <col min="12" max="12" width="4.875" style="1206" customWidth="1"/>
    <col min="13" max="13" width="3.125" style="1206" customWidth="1"/>
    <col min="14" max="14" width="6.625" style="1206" customWidth="1"/>
    <col min="15" max="15" width="3.5" style="1206" customWidth="1"/>
    <col min="16" max="16" width="4.5" style="1206" customWidth="1"/>
    <col min="17" max="17" width="29.875" style="1206" customWidth="1"/>
    <col min="18" max="257" width="9" style="1206"/>
    <col min="258" max="258" width="2.625" style="1206" customWidth="1"/>
    <col min="259" max="259" width="34.625" style="1206" customWidth="1"/>
    <col min="260" max="260" width="5.125" style="1206" customWidth="1"/>
    <col min="261" max="261" width="7.625" style="1206" customWidth="1"/>
    <col min="262" max="262" width="8.125" style="1206" customWidth="1"/>
    <col min="263" max="263" width="7.875" style="1206" customWidth="1"/>
    <col min="264" max="264" width="7" style="1206" customWidth="1"/>
    <col min="265" max="265" width="7.5" style="1206" customWidth="1"/>
    <col min="266" max="266" width="11.625" style="1206" customWidth="1"/>
    <col min="267" max="273" width="0" style="1206" hidden="1" customWidth="1"/>
    <col min="274" max="513" width="9" style="1206"/>
    <col min="514" max="514" width="2.625" style="1206" customWidth="1"/>
    <col min="515" max="515" width="34.625" style="1206" customWidth="1"/>
    <col min="516" max="516" width="5.125" style="1206" customWidth="1"/>
    <col min="517" max="517" width="7.625" style="1206" customWidth="1"/>
    <col min="518" max="518" width="8.125" style="1206" customWidth="1"/>
    <col min="519" max="519" width="7.875" style="1206" customWidth="1"/>
    <col min="520" max="520" width="7" style="1206" customWidth="1"/>
    <col min="521" max="521" width="7.5" style="1206" customWidth="1"/>
    <col min="522" max="522" width="11.625" style="1206" customWidth="1"/>
    <col min="523" max="529" width="0" style="1206" hidden="1" customWidth="1"/>
    <col min="530" max="769" width="9" style="1206"/>
    <col min="770" max="770" width="2.625" style="1206" customWidth="1"/>
    <col min="771" max="771" width="34.625" style="1206" customWidth="1"/>
    <col min="772" max="772" width="5.125" style="1206" customWidth="1"/>
    <col min="773" max="773" width="7.625" style="1206" customWidth="1"/>
    <col min="774" max="774" width="8.125" style="1206" customWidth="1"/>
    <col min="775" max="775" width="7.875" style="1206" customWidth="1"/>
    <col min="776" max="776" width="7" style="1206" customWidth="1"/>
    <col min="777" max="777" width="7.5" style="1206" customWidth="1"/>
    <col min="778" max="778" width="11.625" style="1206" customWidth="1"/>
    <col min="779" max="785" width="0" style="1206" hidden="1" customWidth="1"/>
    <col min="786" max="1025" width="9" style="1206"/>
    <col min="1026" max="1026" width="2.625" style="1206" customWidth="1"/>
    <col min="1027" max="1027" width="34.625" style="1206" customWidth="1"/>
    <col min="1028" max="1028" width="5.125" style="1206" customWidth="1"/>
    <col min="1029" max="1029" width="7.625" style="1206" customWidth="1"/>
    <col min="1030" max="1030" width="8.125" style="1206" customWidth="1"/>
    <col min="1031" max="1031" width="7.875" style="1206" customWidth="1"/>
    <col min="1032" max="1032" width="7" style="1206" customWidth="1"/>
    <col min="1033" max="1033" width="7.5" style="1206" customWidth="1"/>
    <col min="1034" max="1034" width="11.625" style="1206" customWidth="1"/>
    <col min="1035" max="1041" width="0" style="1206" hidden="1" customWidth="1"/>
    <col min="1042" max="1281" width="9" style="1206"/>
    <col min="1282" max="1282" width="2.625" style="1206" customWidth="1"/>
    <col min="1283" max="1283" width="34.625" style="1206" customWidth="1"/>
    <col min="1284" max="1284" width="5.125" style="1206" customWidth="1"/>
    <col min="1285" max="1285" width="7.625" style="1206" customWidth="1"/>
    <col min="1286" max="1286" width="8.125" style="1206" customWidth="1"/>
    <col min="1287" max="1287" width="7.875" style="1206" customWidth="1"/>
    <col min="1288" max="1288" width="7" style="1206" customWidth="1"/>
    <col min="1289" max="1289" width="7.5" style="1206" customWidth="1"/>
    <col min="1290" max="1290" width="11.625" style="1206" customWidth="1"/>
    <col min="1291" max="1297" width="0" style="1206" hidden="1" customWidth="1"/>
    <col min="1298" max="1537" width="9" style="1206"/>
    <col min="1538" max="1538" width="2.625" style="1206" customWidth="1"/>
    <col min="1539" max="1539" width="34.625" style="1206" customWidth="1"/>
    <col min="1540" max="1540" width="5.125" style="1206" customWidth="1"/>
    <col min="1541" max="1541" width="7.625" style="1206" customWidth="1"/>
    <col min="1542" max="1542" width="8.125" style="1206" customWidth="1"/>
    <col min="1543" max="1543" width="7.875" style="1206" customWidth="1"/>
    <col min="1544" max="1544" width="7" style="1206" customWidth="1"/>
    <col min="1545" max="1545" width="7.5" style="1206" customWidth="1"/>
    <col min="1546" max="1546" width="11.625" style="1206" customWidth="1"/>
    <col min="1547" max="1553" width="0" style="1206" hidden="1" customWidth="1"/>
    <col min="1554" max="1793" width="9" style="1206"/>
    <col min="1794" max="1794" width="2.625" style="1206" customWidth="1"/>
    <col min="1795" max="1795" width="34.625" style="1206" customWidth="1"/>
    <col min="1796" max="1796" width="5.125" style="1206" customWidth="1"/>
    <col min="1797" max="1797" width="7.625" style="1206" customWidth="1"/>
    <col min="1798" max="1798" width="8.125" style="1206" customWidth="1"/>
    <col min="1799" max="1799" width="7.875" style="1206" customWidth="1"/>
    <col min="1800" max="1800" width="7" style="1206" customWidth="1"/>
    <col min="1801" max="1801" width="7.5" style="1206" customWidth="1"/>
    <col min="1802" max="1802" width="11.625" style="1206" customWidth="1"/>
    <col min="1803" max="1809" width="0" style="1206" hidden="1" customWidth="1"/>
    <col min="1810" max="2049" width="9" style="1206"/>
    <col min="2050" max="2050" width="2.625" style="1206" customWidth="1"/>
    <col min="2051" max="2051" width="34.625" style="1206" customWidth="1"/>
    <col min="2052" max="2052" width="5.125" style="1206" customWidth="1"/>
    <col min="2053" max="2053" width="7.625" style="1206" customWidth="1"/>
    <col min="2054" max="2054" width="8.125" style="1206" customWidth="1"/>
    <col min="2055" max="2055" width="7.875" style="1206" customWidth="1"/>
    <col min="2056" max="2056" width="7" style="1206" customWidth="1"/>
    <col min="2057" max="2057" width="7.5" style="1206" customWidth="1"/>
    <col min="2058" max="2058" width="11.625" style="1206" customWidth="1"/>
    <col min="2059" max="2065" width="0" style="1206" hidden="1" customWidth="1"/>
    <col min="2066" max="2305" width="9" style="1206"/>
    <col min="2306" max="2306" width="2.625" style="1206" customWidth="1"/>
    <col min="2307" max="2307" width="34.625" style="1206" customWidth="1"/>
    <col min="2308" max="2308" width="5.125" style="1206" customWidth="1"/>
    <col min="2309" max="2309" width="7.625" style="1206" customWidth="1"/>
    <col min="2310" max="2310" width="8.125" style="1206" customWidth="1"/>
    <col min="2311" max="2311" width="7.875" style="1206" customWidth="1"/>
    <col min="2312" max="2312" width="7" style="1206" customWidth="1"/>
    <col min="2313" max="2313" width="7.5" style="1206" customWidth="1"/>
    <col min="2314" max="2314" width="11.625" style="1206" customWidth="1"/>
    <col min="2315" max="2321" width="0" style="1206" hidden="1" customWidth="1"/>
    <col min="2322" max="2561" width="9" style="1206"/>
    <col min="2562" max="2562" width="2.625" style="1206" customWidth="1"/>
    <col min="2563" max="2563" width="34.625" style="1206" customWidth="1"/>
    <col min="2564" max="2564" width="5.125" style="1206" customWidth="1"/>
    <col min="2565" max="2565" width="7.625" style="1206" customWidth="1"/>
    <col min="2566" max="2566" width="8.125" style="1206" customWidth="1"/>
    <col min="2567" max="2567" width="7.875" style="1206" customWidth="1"/>
    <col min="2568" max="2568" width="7" style="1206" customWidth="1"/>
    <col min="2569" max="2569" width="7.5" style="1206" customWidth="1"/>
    <col min="2570" max="2570" width="11.625" style="1206" customWidth="1"/>
    <col min="2571" max="2577" width="0" style="1206" hidden="1" customWidth="1"/>
    <col min="2578" max="2817" width="9" style="1206"/>
    <col min="2818" max="2818" width="2.625" style="1206" customWidth="1"/>
    <col min="2819" max="2819" width="34.625" style="1206" customWidth="1"/>
    <col min="2820" max="2820" width="5.125" style="1206" customWidth="1"/>
    <col min="2821" max="2821" width="7.625" style="1206" customWidth="1"/>
    <col min="2822" max="2822" width="8.125" style="1206" customWidth="1"/>
    <col min="2823" max="2823" width="7.875" style="1206" customWidth="1"/>
    <col min="2824" max="2824" width="7" style="1206" customWidth="1"/>
    <col min="2825" max="2825" width="7.5" style="1206" customWidth="1"/>
    <col min="2826" max="2826" width="11.625" style="1206" customWidth="1"/>
    <col min="2827" max="2833" width="0" style="1206" hidden="1" customWidth="1"/>
    <col min="2834" max="3073" width="9" style="1206"/>
    <col min="3074" max="3074" width="2.625" style="1206" customWidth="1"/>
    <col min="3075" max="3075" width="34.625" style="1206" customWidth="1"/>
    <col min="3076" max="3076" width="5.125" style="1206" customWidth="1"/>
    <col min="3077" max="3077" width="7.625" style="1206" customWidth="1"/>
    <col min="3078" max="3078" width="8.125" style="1206" customWidth="1"/>
    <col min="3079" max="3079" width="7.875" style="1206" customWidth="1"/>
    <col min="3080" max="3080" width="7" style="1206" customWidth="1"/>
    <col min="3081" max="3081" width="7.5" style="1206" customWidth="1"/>
    <col min="3082" max="3082" width="11.625" style="1206" customWidth="1"/>
    <col min="3083" max="3089" width="0" style="1206" hidden="1" customWidth="1"/>
    <col min="3090" max="3329" width="9" style="1206"/>
    <col min="3330" max="3330" width="2.625" style="1206" customWidth="1"/>
    <col min="3331" max="3331" width="34.625" style="1206" customWidth="1"/>
    <col min="3332" max="3332" width="5.125" style="1206" customWidth="1"/>
    <col min="3333" max="3333" width="7.625" style="1206" customWidth="1"/>
    <col min="3334" max="3334" width="8.125" style="1206" customWidth="1"/>
    <col min="3335" max="3335" width="7.875" style="1206" customWidth="1"/>
    <col min="3336" max="3336" width="7" style="1206" customWidth="1"/>
    <col min="3337" max="3337" width="7.5" style="1206" customWidth="1"/>
    <col min="3338" max="3338" width="11.625" style="1206" customWidth="1"/>
    <col min="3339" max="3345" width="0" style="1206" hidden="1" customWidth="1"/>
    <col min="3346" max="3585" width="9" style="1206"/>
    <col min="3586" max="3586" width="2.625" style="1206" customWidth="1"/>
    <col min="3587" max="3587" width="34.625" style="1206" customWidth="1"/>
    <col min="3588" max="3588" width="5.125" style="1206" customWidth="1"/>
    <col min="3589" max="3589" width="7.625" style="1206" customWidth="1"/>
    <col min="3590" max="3590" width="8.125" style="1206" customWidth="1"/>
    <col min="3591" max="3591" width="7.875" style="1206" customWidth="1"/>
    <col min="3592" max="3592" width="7" style="1206" customWidth="1"/>
    <col min="3593" max="3593" width="7.5" style="1206" customWidth="1"/>
    <col min="3594" max="3594" width="11.625" style="1206" customWidth="1"/>
    <col min="3595" max="3601" width="0" style="1206" hidden="1" customWidth="1"/>
    <col min="3602" max="3841" width="9" style="1206"/>
    <col min="3842" max="3842" width="2.625" style="1206" customWidth="1"/>
    <col min="3843" max="3843" width="34.625" style="1206" customWidth="1"/>
    <col min="3844" max="3844" width="5.125" style="1206" customWidth="1"/>
    <col min="3845" max="3845" width="7.625" style="1206" customWidth="1"/>
    <col min="3846" max="3846" width="8.125" style="1206" customWidth="1"/>
    <col min="3847" max="3847" width="7.875" style="1206" customWidth="1"/>
    <col min="3848" max="3848" width="7" style="1206" customWidth="1"/>
    <col min="3849" max="3849" width="7.5" style="1206" customWidth="1"/>
    <col min="3850" max="3850" width="11.625" style="1206" customWidth="1"/>
    <col min="3851" max="3857" width="0" style="1206" hidden="1" customWidth="1"/>
    <col min="3858" max="4097" width="9" style="1206"/>
    <col min="4098" max="4098" width="2.625" style="1206" customWidth="1"/>
    <col min="4099" max="4099" width="34.625" style="1206" customWidth="1"/>
    <col min="4100" max="4100" width="5.125" style="1206" customWidth="1"/>
    <col min="4101" max="4101" width="7.625" style="1206" customWidth="1"/>
    <col min="4102" max="4102" width="8.125" style="1206" customWidth="1"/>
    <col min="4103" max="4103" width="7.875" style="1206" customWidth="1"/>
    <col min="4104" max="4104" width="7" style="1206" customWidth="1"/>
    <col min="4105" max="4105" width="7.5" style="1206" customWidth="1"/>
    <col min="4106" max="4106" width="11.625" style="1206" customWidth="1"/>
    <col min="4107" max="4113" width="0" style="1206" hidden="1" customWidth="1"/>
    <col min="4114" max="4353" width="9" style="1206"/>
    <col min="4354" max="4354" width="2.625" style="1206" customWidth="1"/>
    <col min="4355" max="4355" width="34.625" style="1206" customWidth="1"/>
    <col min="4356" max="4356" width="5.125" style="1206" customWidth="1"/>
    <col min="4357" max="4357" width="7.625" style="1206" customWidth="1"/>
    <col min="4358" max="4358" width="8.125" style="1206" customWidth="1"/>
    <col min="4359" max="4359" width="7.875" style="1206" customWidth="1"/>
    <col min="4360" max="4360" width="7" style="1206" customWidth="1"/>
    <col min="4361" max="4361" width="7.5" style="1206" customWidth="1"/>
    <col min="4362" max="4362" width="11.625" style="1206" customWidth="1"/>
    <col min="4363" max="4369" width="0" style="1206" hidden="1" customWidth="1"/>
    <col min="4370" max="4609" width="9" style="1206"/>
    <col min="4610" max="4610" width="2.625" style="1206" customWidth="1"/>
    <col min="4611" max="4611" width="34.625" style="1206" customWidth="1"/>
    <col min="4612" max="4612" width="5.125" style="1206" customWidth="1"/>
    <col min="4613" max="4613" width="7.625" style="1206" customWidth="1"/>
    <col min="4614" max="4614" width="8.125" style="1206" customWidth="1"/>
    <col min="4615" max="4615" width="7.875" style="1206" customWidth="1"/>
    <col min="4616" max="4616" width="7" style="1206" customWidth="1"/>
    <col min="4617" max="4617" width="7.5" style="1206" customWidth="1"/>
    <col min="4618" max="4618" width="11.625" style="1206" customWidth="1"/>
    <col min="4619" max="4625" width="0" style="1206" hidden="1" customWidth="1"/>
    <col min="4626" max="4865" width="9" style="1206"/>
    <col min="4866" max="4866" width="2.625" style="1206" customWidth="1"/>
    <col min="4867" max="4867" width="34.625" style="1206" customWidth="1"/>
    <col min="4868" max="4868" width="5.125" style="1206" customWidth="1"/>
    <col min="4869" max="4869" width="7.625" style="1206" customWidth="1"/>
    <col min="4870" max="4870" width="8.125" style="1206" customWidth="1"/>
    <col min="4871" max="4871" width="7.875" style="1206" customWidth="1"/>
    <col min="4872" max="4872" width="7" style="1206" customWidth="1"/>
    <col min="4873" max="4873" width="7.5" style="1206" customWidth="1"/>
    <col min="4874" max="4874" width="11.625" style="1206" customWidth="1"/>
    <col min="4875" max="4881" width="0" style="1206" hidden="1" customWidth="1"/>
    <col min="4882" max="5121" width="9" style="1206"/>
    <col min="5122" max="5122" width="2.625" style="1206" customWidth="1"/>
    <col min="5123" max="5123" width="34.625" style="1206" customWidth="1"/>
    <col min="5124" max="5124" width="5.125" style="1206" customWidth="1"/>
    <col min="5125" max="5125" width="7.625" style="1206" customWidth="1"/>
    <col min="5126" max="5126" width="8.125" style="1206" customWidth="1"/>
    <col min="5127" max="5127" width="7.875" style="1206" customWidth="1"/>
    <col min="5128" max="5128" width="7" style="1206" customWidth="1"/>
    <col min="5129" max="5129" width="7.5" style="1206" customWidth="1"/>
    <col min="5130" max="5130" width="11.625" style="1206" customWidth="1"/>
    <col min="5131" max="5137" width="0" style="1206" hidden="1" customWidth="1"/>
    <col min="5138" max="5377" width="9" style="1206"/>
    <col min="5378" max="5378" width="2.625" style="1206" customWidth="1"/>
    <col min="5379" max="5379" width="34.625" style="1206" customWidth="1"/>
    <col min="5380" max="5380" width="5.125" style="1206" customWidth="1"/>
    <col min="5381" max="5381" width="7.625" style="1206" customWidth="1"/>
    <col min="5382" max="5382" width="8.125" style="1206" customWidth="1"/>
    <col min="5383" max="5383" width="7.875" style="1206" customWidth="1"/>
    <col min="5384" max="5384" width="7" style="1206" customWidth="1"/>
    <col min="5385" max="5385" width="7.5" style="1206" customWidth="1"/>
    <col min="5386" max="5386" width="11.625" style="1206" customWidth="1"/>
    <col min="5387" max="5393" width="0" style="1206" hidden="1" customWidth="1"/>
    <col min="5394" max="5633" width="9" style="1206"/>
    <col min="5634" max="5634" width="2.625" style="1206" customWidth="1"/>
    <col min="5635" max="5635" width="34.625" style="1206" customWidth="1"/>
    <col min="5636" max="5636" width="5.125" style="1206" customWidth="1"/>
    <col min="5637" max="5637" width="7.625" style="1206" customWidth="1"/>
    <col min="5638" max="5638" width="8.125" style="1206" customWidth="1"/>
    <col min="5639" max="5639" width="7.875" style="1206" customWidth="1"/>
    <col min="5640" max="5640" width="7" style="1206" customWidth="1"/>
    <col min="5641" max="5641" width="7.5" style="1206" customWidth="1"/>
    <col min="5642" max="5642" width="11.625" style="1206" customWidth="1"/>
    <col min="5643" max="5649" width="0" style="1206" hidden="1" customWidth="1"/>
    <col min="5650" max="5889" width="9" style="1206"/>
    <col min="5890" max="5890" width="2.625" style="1206" customWidth="1"/>
    <col min="5891" max="5891" width="34.625" style="1206" customWidth="1"/>
    <col min="5892" max="5892" width="5.125" style="1206" customWidth="1"/>
    <col min="5893" max="5893" width="7.625" style="1206" customWidth="1"/>
    <col min="5894" max="5894" width="8.125" style="1206" customWidth="1"/>
    <col min="5895" max="5895" width="7.875" style="1206" customWidth="1"/>
    <col min="5896" max="5896" width="7" style="1206" customWidth="1"/>
    <col min="5897" max="5897" width="7.5" style="1206" customWidth="1"/>
    <col min="5898" max="5898" width="11.625" style="1206" customWidth="1"/>
    <col min="5899" max="5905" width="0" style="1206" hidden="1" customWidth="1"/>
    <col min="5906" max="6145" width="9" style="1206"/>
    <col min="6146" max="6146" width="2.625" style="1206" customWidth="1"/>
    <col min="6147" max="6147" width="34.625" style="1206" customWidth="1"/>
    <col min="6148" max="6148" width="5.125" style="1206" customWidth="1"/>
    <col min="6149" max="6149" width="7.625" style="1206" customWidth="1"/>
    <col min="6150" max="6150" width="8.125" style="1206" customWidth="1"/>
    <col min="6151" max="6151" width="7.875" style="1206" customWidth="1"/>
    <col min="6152" max="6152" width="7" style="1206" customWidth="1"/>
    <col min="6153" max="6153" width="7.5" style="1206" customWidth="1"/>
    <col min="6154" max="6154" width="11.625" style="1206" customWidth="1"/>
    <col min="6155" max="6161" width="0" style="1206" hidden="1" customWidth="1"/>
    <col min="6162" max="6401" width="9" style="1206"/>
    <col min="6402" max="6402" width="2.625" style="1206" customWidth="1"/>
    <col min="6403" max="6403" width="34.625" style="1206" customWidth="1"/>
    <col min="6404" max="6404" width="5.125" style="1206" customWidth="1"/>
    <col min="6405" max="6405" width="7.625" style="1206" customWidth="1"/>
    <col min="6406" max="6406" width="8.125" style="1206" customWidth="1"/>
    <col min="6407" max="6407" width="7.875" style="1206" customWidth="1"/>
    <col min="6408" max="6408" width="7" style="1206" customWidth="1"/>
    <col min="6409" max="6409" width="7.5" style="1206" customWidth="1"/>
    <col min="6410" max="6410" width="11.625" style="1206" customWidth="1"/>
    <col min="6411" max="6417" width="0" style="1206" hidden="1" customWidth="1"/>
    <col min="6418" max="6657" width="9" style="1206"/>
    <col min="6658" max="6658" width="2.625" style="1206" customWidth="1"/>
    <col min="6659" max="6659" width="34.625" style="1206" customWidth="1"/>
    <col min="6660" max="6660" width="5.125" style="1206" customWidth="1"/>
    <col min="6661" max="6661" width="7.625" style="1206" customWidth="1"/>
    <col min="6662" max="6662" width="8.125" style="1206" customWidth="1"/>
    <col min="6663" max="6663" width="7.875" style="1206" customWidth="1"/>
    <col min="6664" max="6664" width="7" style="1206" customWidth="1"/>
    <col min="6665" max="6665" width="7.5" style="1206" customWidth="1"/>
    <col min="6666" max="6666" width="11.625" style="1206" customWidth="1"/>
    <col min="6667" max="6673" width="0" style="1206" hidden="1" customWidth="1"/>
    <col min="6674" max="6913" width="9" style="1206"/>
    <col min="6914" max="6914" width="2.625" style="1206" customWidth="1"/>
    <col min="6915" max="6915" width="34.625" style="1206" customWidth="1"/>
    <col min="6916" max="6916" width="5.125" style="1206" customWidth="1"/>
    <col min="6917" max="6917" width="7.625" style="1206" customWidth="1"/>
    <col min="6918" max="6918" width="8.125" style="1206" customWidth="1"/>
    <col min="6919" max="6919" width="7.875" style="1206" customWidth="1"/>
    <col min="6920" max="6920" width="7" style="1206" customWidth="1"/>
    <col min="6921" max="6921" width="7.5" style="1206" customWidth="1"/>
    <col min="6922" max="6922" width="11.625" style="1206" customWidth="1"/>
    <col min="6923" max="6929" width="0" style="1206" hidden="1" customWidth="1"/>
    <col min="6930" max="7169" width="9" style="1206"/>
    <col min="7170" max="7170" width="2.625" style="1206" customWidth="1"/>
    <col min="7171" max="7171" width="34.625" style="1206" customWidth="1"/>
    <col min="7172" max="7172" width="5.125" style="1206" customWidth="1"/>
    <col min="7173" max="7173" width="7.625" style="1206" customWidth="1"/>
    <col min="7174" max="7174" width="8.125" style="1206" customWidth="1"/>
    <col min="7175" max="7175" width="7.875" style="1206" customWidth="1"/>
    <col min="7176" max="7176" width="7" style="1206" customWidth="1"/>
    <col min="7177" max="7177" width="7.5" style="1206" customWidth="1"/>
    <col min="7178" max="7178" width="11.625" style="1206" customWidth="1"/>
    <col min="7179" max="7185" width="0" style="1206" hidden="1" customWidth="1"/>
    <col min="7186" max="7425" width="9" style="1206"/>
    <col min="7426" max="7426" width="2.625" style="1206" customWidth="1"/>
    <col min="7427" max="7427" width="34.625" style="1206" customWidth="1"/>
    <col min="7428" max="7428" width="5.125" style="1206" customWidth="1"/>
    <col min="7429" max="7429" width="7.625" style="1206" customWidth="1"/>
    <col min="7430" max="7430" width="8.125" style="1206" customWidth="1"/>
    <col min="7431" max="7431" width="7.875" style="1206" customWidth="1"/>
    <col min="7432" max="7432" width="7" style="1206" customWidth="1"/>
    <col min="7433" max="7433" width="7.5" style="1206" customWidth="1"/>
    <col min="7434" max="7434" width="11.625" style="1206" customWidth="1"/>
    <col min="7435" max="7441" width="0" style="1206" hidden="1" customWidth="1"/>
    <col min="7442" max="7681" width="9" style="1206"/>
    <col min="7682" max="7682" width="2.625" style="1206" customWidth="1"/>
    <col min="7683" max="7683" width="34.625" style="1206" customWidth="1"/>
    <col min="7684" max="7684" width="5.125" style="1206" customWidth="1"/>
    <col min="7685" max="7685" width="7.625" style="1206" customWidth="1"/>
    <col min="7686" max="7686" width="8.125" style="1206" customWidth="1"/>
    <col min="7687" max="7687" width="7.875" style="1206" customWidth="1"/>
    <col min="7688" max="7688" width="7" style="1206" customWidth="1"/>
    <col min="7689" max="7689" width="7.5" style="1206" customWidth="1"/>
    <col min="7690" max="7690" width="11.625" style="1206" customWidth="1"/>
    <col min="7691" max="7697" width="0" style="1206" hidden="1" customWidth="1"/>
    <col min="7698" max="7937" width="9" style="1206"/>
    <col min="7938" max="7938" width="2.625" style="1206" customWidth="1"/>
    <col min="7939" max="7939" width="34.625" style="1206" customWidth="1"/>
    <col min="7940" max="7940" width="5.125" style="1206" customWidth="1"/>
    <col min="7941" max="7941" width="7.625" style="1206" customWidth="1"/>
    <col min="7942" max="7942" width="8.125" style="1206" customWidth="1"/>
    <col min="7943" max="7943" width="7.875" style="1206" customWidth="1"/>
    <col min="7944" max="7944" width="7" style="1206" customWidth="1"/>
    <col min="7945" max="7945" width="7.5" style="1206" customWidth="1"/>
    <col min="7946" max="7946" width="11.625" style="1206" customWidth="1"/>
    <col min="7947" max="7953" width="0" style="1206" hidden="1" customWidth="1"/>
    <col min="7954" max="8193" width="9" style="1206"/>
    <col min="8194" max="8194" width="2.625" style="1206" customWidth="1"/>
    <col min="8195" max="8195" width="34.625" style="1206" customWidth="1"/>
    <col min="8196" max="8196" width="5.125" style="1206" customWidth="1"/>
    <col min="8197" max="8197" width="7.625" style="1206" customWidth="1"/>
    <col min="8198" max="8198" width="8.125" style="1206" customWidth="1"/>
    <col min="8199" max="8199" width="7.875" style="1206" customWidth="1"/>
    <col min="8200" max="8200" width="7" style="1206" customWidth="1"/>
    <col min="8201" max="8201" width="7.5" style="1206" customWidth="1"/>
    <col min="8202" max="8202" width="11.625" style="1206" customWidth="1"/>
    <col min="8203" max="8209" width="0" style="1206" hidden="1" customWidth="1"/>
    <col min="8210" max="8449" width="9" style="1206"/>
    <col min="8450" max="8450" width="2.625" style="1206" customWidth="1"/>
    <col min="8451" max="8451" width="34.625" style="1206" customWidth="1"/>
    <col min="8452" max="8452" width="5.125" style="1206" customWidth="1"/>
    <col min="8453" max="8453" width="7.625" style="1206" customWidth="1"/>
    <col min="8454" max="8454" width="8.125" style="1206" customWidth="1"/>
    <col min="8455" max="8455" width="7.875" style="1206" customWidth="1"/>
    <col min="8456" max="8456" width="7" style="1206" customWidth="1"/>
    <col min="8457" max="8457" width="7.5" style="1206" customWidth="1"/>
    <col min="8458" max="8458" width="11.625" style="1206" customWidth="1"/>
    <col min="8459" max="8465" width="0" style="1206" hidden="1" customWidth="1"/>
    <col min="8466" max="8705" width="9" style="1206"/>
    <col min="8706" max="8706" width="2.625" style="1206" customWidth="1"/>
    <col min="8707" max="8707" width="34.625" style="1206" customWidth="1"/>
    <col min="8708" max="8708" width="5.125" style="1206" customWidth="1"/>
    <col min="8709" max="8709" width="7.625" style="1206" customWidth="1"/>
    <col min="8710" max="8710" width="8.125" style="1206" customWidth="1"/>
    <col min="8711" max="8711" width="7.875" style="1206" customWidth="1"/>
    <col min="8712" max="8712" width="7" style="1206" customWidth="1"/>
    <col min="8713" max="8713" width="7.5" style="1206" customWidth="1"/>
    <col min="8714" max="8714" width="11.625" style="1206" customWidth="1"/>
    <col min="8715" max="8721" width="0" style="1206" hidden="1" customWidth="1"/>
    <col min="8722" max="8961" width="9" style="1206"/>
    <col min="8962" max="8962" width="2.625" style="1206" customWidth="1"/>
    <col min="8963" max="8963" width="34.625" style="1206" customWidth="1"/>
    <col min="8964" max="8964" width="5.125" style="1206" customWidth="1"/>
    <col min="8965" max="8965" width="7.625" style="1206" customWidth="1"/>
    <col min="8966" max="8966" width="8.125" style="1206" customWidth="1"/>
    <col min="8967" max="8967" width="7.875" style="1206" customWidth="1"/>
    <col min="8968" max="8968" width="7" style="1206" customWidth="1"/>
    <col min="8969" max="8969" width="7.5" style="1206" customWidth="1"/>
    <col min="8970" max="8970" width="11.625" style="1206" customWidth="1"/>
    <col min="8971" max="8977" width="0" style="1206" hidden="1" customWidth="1"/>
    <col min="8978" max="9217" width="9" style="1206"/>
    <col min="9218" max="9218" width="2.625" style="1206" customWidth="1"/>
    <col min="9219" max="9219" width="34.625" style="1206" customWidth="1"/>
    <col min="9220" max="9220" width="5.125" style="1206" customWidth="1"/>
    <col min="9221" max="9221" width="7.625" style="1206" customWidth="1"/>
    <col min="9222" max="9222" width="8.125" style="1206" customWidth="1"/>
    <col min="9223" max="9223" width="7.875" style="1206" customWidth="1"/>
    <col min="9224" max="9224" width="7" style="1206" customWidth="1"/>
    <col min="9225" max="9225" width="7.5" style="1206" customWidth="1"/>
    <col min="9226" max="9226" width="11.625" style="1206" customWidth="1"/>
    <col min="9227" max="9233" width="0" style="1206" hidden="1" customWidth="1"/>
    <col min="9234" max="9473" width="9" style="1206"/>
    <col min="9474" max="9474" width="2.625" style="1206" customWidth="1"/>
    <col min="9475" max="9475" width="34.625" style="1206" customWidth="1"/>
    <col min="9476" max="9476" width="5.125" style="1206" customWidth="1"/>
    <col min="9477" max="9477" width="7.625" style="1206" customWidth="1"/>
    <col min="9478" max="9478" width="8.125" style="1206" customWidth="1"/>
    <col min="9479" max="9479" width="7.875" style="1206" customWidth="1"/>
    <col min="9480" max="9480" width="7" style="1206" customWidth="1"/>
    <col min="9481" max="9481" width="7.5" style="1206" customWidth="1"/>
    <col min="9482" max="9482" width="11.625" style="1206" customWidth="1"/>
    <col min="9483" max="9489" width="0" style="1206" hidden="1" customWidth="1"/>
    <col min="9490" max="9729" width="9" style="1206"/>
    <col min="9730" max="9730" width="2.625" style="1206" customWidth="1"/>
    <col min="9731" max="9731" width="34.625" style="1206" customWidth="1"/>
    <col min="9732" max="9732" width="5.125" style="1206" customWidth="1"/>
    <col min="9733" max="9733" width="7.625" style="1206" customWidth="1"/>
    <col min="9734" max="9734" width="8.125" style="1206" customWidth="1"/>
    <col min="9735" max="9735" width="7.875" style="1206" customWidth="1"/>
    <col min="9736" max="9736" width="7" style="1206" customWidth="1"/>
    <col min="9737" max="9737" width="7.5" style="1206" customWidth="1"/>
    <col min="9738" max="9738" width="11.625" style="1206" customWidth="1"/>
    <col min="9739" max="9745" width="0" style="1206" hidden="1" customWidth="1"/>
    <col min="9746" max="9985" width="9" style="1206"/>
    <col min="9986" max="9986" width="2.625" style="1206" customWidth="1"/>
    <col min="9987" max="9987" width="34.625" style="1206" customWidth="1"/>
    <col min="9988" max="9988" width="5.125" style="1206" customWidth="1"/>
    <col min="9989" max="9989" width="7.625" style="1206" customWidth="1"/>
    <col min="9990" max="9990" width="8.125" style="1206" customWidth="1"/>
    <col min="9991" max="9991" width="7.875" style="1206" customWidth="1"/>
    <col min="9992" max="9992" width="7" style="1206" customWidth="1"/>
    <col min="9993" max="9993" width="7.5" style="1206" customWidth="1"/>
    <col min="9994" max="9994" width="11.625" style="1206" customWidth="1"/>
    <col min="9995" max="10001" width="0" style="1206" hidden="1" customWidth="1"/>
    <col min="10002" max="10241" width="9" style="1206"/>
    <col min="10242" max="10242" width="2.625" style="1206" customWidth="1"/>
    <col min="10243" max="10243" width="34.625" style="1206" customWidth="1"/>
    <col min="10244" max="10244" width="5.125" style="1206" customWidth="1"/>
    <col min="10245" max="10245" width="7.625" style="1206" customWidth="1"/>
    <col min="10246" max="10246" width="8.125" style="1206" customWidth="1"/>
    <col min="10247" max="10247" width="7.875" style="1206" customWidth="1"/>
    <col min="10248" max="10248" width="7" style="1206" customWidth="1"/>
    <col min="10249" max="10249" width="7.5" style="1206" customWidth="1"/>
    <col min="10250" max="10250" width="11.625" style="1206" customWidth="1"/>
    <col min="10251" max="10257" width="0" style="1206" hidden="1" customWidth="1"/>
    <col min="10258" max="10497" width="9" style="1206"/>
    <col min="10498" max="10498" width="2.625" style="1206" customWidth="1"/>
    <col min="10499" max="10499" width="34.625" style="1206" customWidth="1"/>
    <col min="10500" max="10500" width="5.125" style="1206" customWidth="1"/>
    <col min="10501" max="10501" width="7.625" style="1206" customWidth="1"/>
    <col min="10502" max="10502" width="8.125" style="1206" customWidth="1"/>
    <col min="10503" max="10503" width="7.875" style="1206" customWidth="1"/>
    <col min="10504" max="10504" width="7" style="1206" customWidth="1"/>
    <col min="10505" max="10505" width="7.5" style="1206" customWidth="1"/>
    <col min="10506" max="10506" width="11.625" style="1206" customWidth="1"/>
    <col min="10507" max="10513" width="0" style="1206" hidden="1" customWidth="1"/>
    <col min="10514" max="10753" width="9" style="1206"/>
    <col min="10754" max="10754" width="2.625" style="1206" customWidth="1"/>
    <col min="10755" max="10755" width="34.625" style="1206" customWidth="1"/>
    <col min="10756" max="10756" width="5.125" style="1206" customWidth="1"/>
    <col min="10757" max="10757" width="7.625" style="1206" customWidth="1"/>
    <col min="10758" max="10758" width="8.125" style="1206" customWidth="1"/>
    <col min="10759" max="10759" width="7.875" style="1206" customWidth="1"/>
    <col min="10760" max="10760" width="7" style="1206" customWidth="1"/>
    <col min="10761" max="10761" width="7.5" style="1206" customWidth="1"/>
    <col min="10762" max="10762" width="11.625" style="1206" customWidth="1"/>
    <col min="10763" max="10769" width="0" style="1206" hidden="1" customWidth="1"/>
    <col min="10770" max="11009" width="9" style="1206"/>
    <col min="11010" max="11010" width="2.625" style="1206" customWidth="1"/>
    <col min="11011" max="11011" width="34.625" style="1206" customWidth="1"/>
    <col min="11012" max="11012" width="5.125" style="1206" customWidth="1"/>
    <col min="11013" max="11013" width="7.625" style="1206" customWidth="1"/>
    <col min="11014" max="11014" width="8.125" style="1206" customWidth="1"/>
    <col min="11015" max="11015" width="7.875" style="1206" customWidth="1"/>
    <col min="11016" max="11016" width="7" style="1206" customWidth="1"/>
    <col min="11017" max="11017" width="7.5" style="1206" customWidth="1"/>
    <col min="11018" max="11018" width="11.625" style="1206" customWidth="1"/>
    <col min="11019" max="11025" width="0" style="1206" hidden="1" customWidth="1"/>
    <col min="11026" max="11265" width="9" style="1206"/>
    <col min="11266" max="11266" width="2.625" style="1206" customWidth="1"/>
    <col min="11267" max="11267" width="34.625" style="1206" customWidth="1"/>
    <col min="11268" max="11268" width="5.125" style="1206" customWidth="1"/>
    <col min="11269" max="11269" width="7.625" style="1206" customWidth="1"/>
    <col min="11270" max="11270" width="8.125" style="1206" customWidth="1"/>
    <col min="11271" max="11271" width="7.875" style="1206" customWidth="1"/>
    <col min="11272" max="11272" width="7" style="1206" customWidth="1"/>
    <col min="11273" max="11273" width="7.5" style="1206" customWidth="1"/>
    <col min="11274" max="11274" width="11.625" style="1206" customWidth="1"/>
    <col min="11275" max="11281" width="0" style="1206" hidden="1" customWidth="1"/>
    <col min="11282" max="11521" width="9" style="1206"/>
    <col min="11522" max="11522" width="2.625" style="1206" customWidth="1"/>
    <col min="11523" max="11523" width="34.625" style="1206" customWidth="1"/>
    <col min="11524" max="11524" width="5.125" style="1206" customWidth="1"/>
    <col min="11525" max="11525" width="7.625" style="1206" customWidth="1"/>
    <col min="11526" max="11526" width="8.125" style="1206" customWidth="1"/>
    <col min="11527" max="11527" width="7.875" style="1206" customWidth="1"/>
    <col min="11528" max="11528" width="7" style="1206" customWidth="1"/>
    <col min="11529" max="11529" width="7.5" style="1206" customWidth="1"/>
    <col min="11530" max="11530" width="11.625" style="1206" customWidth="1"/>
    <col min="11531" max="11537" width="0" style="1206" hidden="1" customWidth="1"/>
    <col min="11538" max="11777" width="9" style="1206"/>
    <col min="11778" max="11778" width="2.625" style="1206" customWidth="1"/>
    <col min="11779" max="11779" width="34.625" style="1206" customWidth="1"/>
    <col min="11780" max="11780" width="5.125" style="1206" customWidth="1"/>
    <col min="11781" max="11781" width="7.625" style="1206" customWidth="1"/>
    <col min="11782" max="11782" width="8.125" style="1206" customWidth="1"/>
    <col min="11783" max="11783" width="7.875" style="1206" customWidth="1"/>
    <col min="11784" max="11784" width="7" style="1206" customWidth="1"/>
    <col min="11785" max="11785" width="7.5" style="1206" customWidth="1"/>
    <col min="11786" max="11786" width="11.625" style="1206" customWidth="1"/>
    <col min="11787" max="11793" width="0" style="1206" hidden="1" customWidth="1"/>
    <col min="11794" max="12033" width="9" style="1206"/>
    <col min="12034" max="12034" width="2.625" style="1206" customWidth="1"/>
    <col min="12035" max="12035" width="34.625" style="1206" customWidth="1"/>
    <col min="12036" max="12036" width="5.125" style="1206" customWidth="1"/>
    <col min="12037" max="12037" width="7.625" style="1206" customWidth="1"/>
    <col min="12038" max="12038" width="8.125" style="1206" customWidth="1"/>
    <col min="12039" max="12039" width="7.875" style="1206" customWidth="1"/>
    <col min="12040" max="12040" width="7" style="1206" customWidth="1"/>
    <col min="12041" max="12041" width="7.5" style="1206" customWidth="1"/>
    <col min="12042" max="12042" width="11.625" style="1206" customWidth="1"/>
    <col min="12043" max="12049" width="0" style="1206" hidden="1" customWidth="1"/>
    <col min="12050" max="12289" width="9" style="1206"/>
    <col min="12290" max="12290" width="2.625" style="1206" customWidth="1"/>
    <col min="12291" max="12291" width="34.625" style="1206" customWidth="1"/>
    <col min="12292" max="12292" width="5.125" style="1206" customWidth="1"/>
    <col min="12293" max="12293" width="7.625" style="1206" customWidth="1"/>
    <col min="12294" max="12294" width="8.125" style="1206" customWidth="1"/>
    <col min="12295" max="12295" width="7.875" style="1206" customWidth="1"/>
    <col min="12296" max="12296" width="7" style="1206" customWidth="1"/>
    <col min="12297" max="12297" width="7.5" style="1206" customWidth="1"/>
    <col min="12298" max="12298" width="11.625" style="1206" customWidth="1"/>
    <col min="12299" max="12305" width="0" style="1206" hidden="1" customWidth="1"/>
    <col min="12306" max="12545" width="9" style="1206"/>
    <col min="12546" max="12546" width="2.625" style="1206" customWidth="1"/>
    <col min="12547" max="12547" width="34.625" style="1206" customWidth="1"/>
    <col min="12548" max="12548" width="5.125" style="1206" customWidth="1"/>
    <col min="12549" max="12549" width="7.625" style="1206" customWidth="1"/>
    <col min="12550" max="12550" width="8.125" style="1206" customWidth="1"/>
    <col min="12551" max="12551" width="7.875" style="1206" customWidth="1"/>
    <col min="12552" max="12552" width="7" style="1206" customWidth="1"/>
    <col min="12553" max="12553" width="7.5" style="1206" customWidth="1"/>
    <col min="12554" max="12554" width="11.625" style="1206" customWidth="1"/>
    <col min="12555" max="12561" width="0" style="1206" hidden="1" customWidth="1"/>
    <col min="12562" max="12801" width="9" style="1206"/>
    <col min="12802" max="12802" width="2.625" style="1206" customWidth="1"/>
    <col min="12803" max="12803" width="34.625" style="1206" customWidth="1"/>
    <col min="12804" max="12804" width="5.125" style="1206" customWidth="1"/>
    <col min="12805" max="12805" width="7.625" style="1206" customWidth="1"/>
    <col min="12806" max="12806" width="8.125" style="1206" customWidth="1"/>
    <col min="12807" max="12807" width="7.875" style="1206" customWidth="1"/>
    <col min="12808" max="12808" width="7" style="1206" customWidth="1"/>
    <col min="12809" max="12809" width="7.5" style="1206" customWidth="1"/>
    <col min="12810" max="12810" width="11.625" style="1206" customWidth="1"/>
    <col min="12811" max="12817" width="0" style="1206" hidden="1" customWidth="1"/>
    <col min="12818" max="13057" width="9" style="1206"/>
    <col min="13058" max="13058" width="2.625" style="1206" customWidth="1"/>
    <col min="13059" max="13059" width="34.625" style="1206" customWidth="1"/>
    <col min="13060" max="13060" width="5.125" style="1206" customWidth="1"/>
    <col min="13061" max="13061" width="7.625" style="1206" customWidth="1"/>
    <col min="13062" max="13062" width="8.125" style="1206" customWidth="1"/>
    <col min="13063" max="13063" width="7.875" style="1206" customWidth="1"/>
    <col min="13064" max="13064" width="7" style="1206" customWidth="1"/>
    <col min="13065" max="13065" width="7.5" style="1206" customWidth="1"/>
    <col min="13066" max="13066" width="11.625" style="1206" customWidth="1"/>
    <col min="13067" max="13073" width="0" style="1206" hidden="1" customWidth="1"/>
    <col min="13074" max="13313" width="9" style="1206"/>
    <col min="13314" max="13314" width="2.625" style="1206" customWidth="1"/>
    <col min="13315" max="13315" width="34.625" style="1206" customWidth="1"/>
    <col min="13316" max="13316" width="5.125" style="1206" customWidth="1"/>
    <col min="13317" max="13317" width="7.625" style="1206" customWidth="1"/>
    <col min="13318" max="13318" width="8.125" style="1206" customWidth="1"/>
    <col min="13319" max="13319" width="7.875" style="1206" customWidth="1"/>
    <col min="13320" max="13320" width="7" style="1206" customWidth="1"/>
    <col min="13321" max="13321" width="7.5" style="1206" customWidth="1"/>
    <col min="13322" max="13322" width="11.625" style="1206" customWidth="1"/>
    <col min="13323" max="13329" width="0" style="1206" hidden="1" customWidth="1"/>
    <col min="13330" max="13569" width="9" style="1206"/>
    <col min="13570" max="13570" width="2.625" style="1206" customWidth="1"/>
    <col min="13571" max="13571" width="34.625" style="1206" customWidth="1"/>
    <col min="13572" max="13572" width="5.125" style="1206" customWidth="1"/>
    <col min="13573" max="13573" width="7.625" style="1206" customWidth="1"/>
    <col min="13574" max="13574" width="8.125" style="1206" customWidth="1"/>
    <col min="13575" max="13575" width="7.875" style="1206" customWidth="1"/>
    <col min="13576" max="13576" width="7" style="1206" customWidth="1"/>
    <col min="13577" max="13577" width="7.5" style="1206" customWidth="1"/>
    <col min="13578" max="13578" width="11.625" style="1206" customWidth="1"/>
    <col min="13579" max="13585" width="0" style="1206" hidden="1" customWidth="1"/>
    <col min="13586" max="13825" width="9" style="1206"/>
    <col min="13826" max="13826" width="2.625" style="1206" customWidth="1"/>
    <col min="13827" max="13827" width="34.625" style="1206" customWidth="1"/>
    <col min="13828" max="13828" width="5.125" style="1206" customWidth="1"/>
    <col min="13829" max="13829" width="7.625" style="1206" customWidth="1"/>
    <col min="13830" max="13830" width="8.125" style="1206" customWidth="1"/>
    <col min="13831" max="13831" width="7.875" style="1206" customWidth="1"/>
    <col min="13832" max="13832" width="7" style="1206" customWidth="1"/>
    <col min="13833" max="13833" width="7.5" style="1206" customWidth="1"/>
    <col min="13834" max="13834" width="11.625" style="1206" customWidth="1"/>
    <col min="13835" max="13841" width="0" style="1206" hidden="1" customWidth="1"/>
    <col min="13842" max="14081" width="9" style="1206"/>
    <col min="14082" max="14082" width="2.625" style="1206" customWidth="1"/>
    <col min="14083" max="14083" width="34.625" style="1206" customWidth="1"/>
    <col min="14084" max="14084" width="5.125" style="1206" customWidth="1"/>
    <col min="14085" max="14085" width="7.625" style="1206" customWidth="1"/>
    <col min="14086" max="14086" width="8.125" style="1206" customWidth="1"/>
    <col min="14087" max="14087" width="7.875" style="1206" customWidth="1"/>
    <col min="14088" max="14088" width="7" style="1206" customWidth="1"/>
    <col min="14089" max="14089" width="7.5" style="1206" customWidth="1"/>
    <col min="14090" max="14090" width="11.625" style="1206" customWidth="1"/>
    <col min="14091" max="14097" width="0" style="1206" hidden="1" customWidth="1"/>
    <col min="14098" max="14337" width="9" style="1206"/>
    <col min="14338" max="14338" width="2.625" style="1206" customWidth="1"/>
    <col min="14339" max="14339" width="34.625" style="1206" customWidth="1"/>
    <col min="14340" max="14340" width="5.125" style="1206" customWidth="1"/>
    <col min="14341" max="14341" width="7.625" style="1206" customWidth="1"/>
    <col min="14342" max="14342" width="8.125" style="1206" customWidth="1"/>
    <col min="14343" max="14343" width="7.875" style="1206" customWidth="1"/>
    <col min="14344" max="14344" width="7" style="1206" customWidth="1"/>
    <col min="14345" max="14345" width="7.5" style="1206" customWidth="1"/>
    <col min="14346" max="14346" width="11.625" style="1206" customWidth="1"/>
    <col min="14347" max="14353" width="0" style="1206" hidden="1" customWidth="1"/>
    <col min="14354" max="14593" width="9" style="1206"/>
    <col min="14594" max="14594" width="2.625" style="1206" customWidth="1"/>
    <col min="14595" max="14595" width="34.625" style="1206" customWidth="1"/>
    <col min="14596" max="14596" width="5.125" style="1206" customWidth="1"/>
    <col min="14597" max="14597" width="7.625" style="1206" customWidth="1"/>
    <col min="14598" max="14598" width="8.125" style="1206" customWidth="1"/>
    <col min="14599" max="14599" width="7.875" style="1206" customWidth="1"/>
    <col min="14600" max="14600" width="7" style="1206" customWidth="1"/>
    <col min="14601" max="14601" width="7.5" style="1206" customWidth="1"/>
    <col min="14602" max="14602" width="11.625" style="1206" customWidth="1"/>
    <col min="14603" max="14609" width="0" style="1206" hidden="1" customWidth="1"/>
    <col min="14610" max="14849" width="9" style="1206"/>
    <col min="14850" max="14850" width="2.625" style="1206" customWidth="1"/>
    <col min="14851" max="14851" width="34.625" style="1206" customWidth="1"/>
    <col min="14852" max="14852" width="5.125" style="1206" customWidth="1"/>
    <col min="14853" max="14853" width="7.625" style="1206" customWidth="1"/>
    <col min="14854" max="14854" width="8.125" style="1206" customWidth="1"/>
    <col min="14855" max="14855" width="7.875" style="1206" customWidth="1"/>
    <col min="14856" max="14856" width="7" style="1206" customWidth="1"/>
    <col min="14857" max="14857" width="7.5" style="1206" customWidth="1"/>
    <col min="14858" max="14858" width="11.625" style="1206" customWidth="1"/>
    <col min="14859" max="14865" width="0" style="1206" hidden="1" customWidth="1"/>
    <col min="14866" max="15105" width="9" style="1206"/>
    <col min="15106" max="15106" width="2.625" style="1206" customWidth="1"/>
    <col min="15107" max="15107" width="34.625" style="1206" customWidth="1"/>
    <col min="15108" max="15108" width="5.125" style="1206" customWidth="1"/>
    <col min="15109" max="15109" width="7.625" style="1206" customWidth="1"/>
    <col min="15110" max="15110" width="8.125" style="1206" customWidth="1"/>
    <col min="15111" max="15111" width="7.875" style="1206" customWidth="1"/>
    <col min="15112" max="15112" width="7" style="1206" customWidth="1"/>
    <col min="15113" max="15113" width="7.5" style="1206" customWidth="1"/>
    <col min="15114" max="15114" width="11.625" style="1206" customWidth="1"/>
    <col min="15115" max="15121" width="0" style="1206" hidden="1" customWidth="1"/>
    <col min="15122" max="15361" width="9" style="1206"/>
    <col min="15362" max="15362" width="2.625" style="1206" customWidth="1"/>
    <col min="15363" max="15363" width="34.625" style="1206" customWidth="1"/>
    <col min="15364" max="15364" width="5.125" style="1206" customWidth="1"/>
    <col min="15365" max="15365" width="7.625" style="1206" customWidth="1"/>
    <col min="15366" max="15366" width="8.125" style="1206" customWidth="1"/>
    <col min="15367" max="15367" width="7.875" style="1206" customWidth="1"/>
    <col min="15368" max="15368" width="7" style="1206" customWidth="1"/>
    <col min="15369" max="15369" width="7.5" style="1206" customWidth="1"/>
    <col min="15370" max="15370" width="11.625" style="1206" customWidth="1"/>
    <col min="15371" max="15377" width="0" style="1206" hidden="1" customWidth="1"/>
    <col min="15378" max="15617" width="9" style="1206"/>
    <col min="15618" max="15618" width="2.625" style="1206" customWidth="1"/>
    <col min="15619" max="15619" width="34.625" style="1206" customWidth="1"/>
    <col min="15620" max="15620" width="5.125" style="1206" customWidth="1"/>
    <col min="15621" max="15621" width="7.625" style="1206" customWidth="1"/>
    <col min="15622" max="15622" width="8.125" style="1206" customWidth="1"/>
    <col min="15623" max="15623" width="7.875" style="1206" customWidth="1"/>
    <col min="15624" max="15624" width="7" style="1206" customWidth="1"/>
    <col min="15625" max="15625" width="7.5" style="1206" customWidth="1"/>
    <col min="15626" max="15626" width="11.625" style="1206" customWidth="1"/>
    <col min="15627" max="15633" width="0" style="1206" hidden="1" customWidth="1"/>
    <col min="15634" max="15873" width="9" style="1206"/>
    <col min="15874" max="15874" width="2.625" style="1206" customWidth="1"/>
    <col min="15875" max="15875" width="34.625" style="1206" customWidth="1"/>
    <col min="15876" max="15876" width="5.125" style="1206" customWidth="1"/>
    <col min="15877" max="15877" width="7.625" style="1206" customWidth="1"/>
    <col min="15878" max="15878" width="8.125" style="1206" customWidth="1"/>
    <col min="15879" max="15879" width="7.875" style="1206" customWidth="1"/>
    <col min="15880" max="15880" width="7" style="1206" customWidth="1"/>
    <col min="15881" max="15881" width="7.5" style="1206" customWidth="1"/>
    <col min="15882" max="15882" width="11.625" style="1206" customWidth="1"/>
    <col min="15883" max="15889" width="0" style="1206" hidden="1" customWidth="1"/>
    <col min="15890" max="16129" width="9" style="1206"/>
    <col min="16130" max="16130" width="2.625" style="1206" customWidth="1"/>
    <col min="16131" max="16131" width="34.625" style="1206" customWidth="1"/>
    <col min="16132" max="16132" width="5.125" style="1206" customWidth="1"/>
    <col min="16133" max="16133" width="7.625" style="1206" customWidth="1"/>
    <col min="16134" max="16134" width="8.125" style="1206" customWidth="1"/>
    <col min="16135" max="16135" width="7.875" style="1206" customWidth="1"/>
    <col min="16136" max="16136" width="7" style="1206" customWidth="1"/>
    <col min="16137" max="16137" width="7.5" style="1206" customWidth="1"/>
    <col min="16138" max="16138" width="11.625" style="1206" customWidth="1"/>
    <col min="16139" max="16145" width="0" style="1206" hidden="1" customWidth="1"/>
    <col min="16146" max="16384" width="9" style="1206"/>
  </cols>
  <sheetData>
    <row r="1" spans="1:18">
      <c r="A1" s="1648" t="s">
        <v>1413</v>
      </c>
      <c r="B1" s="1648"/>
      <c r="C1" s="1648"/>
    </row>
    <row r="2" spans="1:18">
      <c r="A2" s="1645" t="s">
        <v>1581</v>
      </c>
      <c r="B2" s="1645"/>
      <c r="C2" s="1645"/>
      <c r="D2" s="1645"/>
      <c r="E2" s="1645"/>
      <c r="F2" s="1645"/>
      <c r="G2" s="1645"/>
      <c r="H2" s="1645"/>
      <c r="I2" s="1645"/>
      <c r="J2" s="1645"/>
      <c r="K2" s="1645"/>
    </row>
    <row r="3" spans="1:18" ht="22.5" customHeight="1">
      <c r="A3" s="1781" t="str">
        <f>'01. TH 14 chỉ tiêu 2023'!A3:I3</f>
        <v>Kèm theo Báo cáo số: 747/BC-UBND ngày 11 tháng 12 năm 2023 của UBND huyện Mường Chà</v>
      </c>
      <c r="B3" s="1781"/>
      <c r="C3" s="1781"/>
      <c r="D3" s="1781"/>
      <c r="E3" s="1781"/>
      <c r="F3" s="1781"/>
      <c r="G3" s="1781"/>
      <c r="H3" s="1781"/>
      <c r="I3" s="1781"/>
      <c r="J3" s="1781"/>
      <c r="K3" s="1781"/>
    </row>
    <row r="4" spans="1:18" ht="12" customHeight="1">
      <c r="A4" s="1653" t="s">
        <v>1396</v>
      </c>
      <c r="B4" s="1655" t="s">
        <v>1431</v>
      </c>
      <c r="C4" s="1653" t="s">
        <v>319</v>
      </c>
      <c r="D4" s="1656" t="s">
        <v>1498</v>
      </c>
      <c r="E4" s="1653" t="s">
        <v>1432</v>
      </c>
      <c r="F4" s="1657" t="s">
        <v>1499</v>
      </c>
      <c r="G4" s="1653" t="s">
        <v>336</v>
      </c>
      <c r="H4" s="1653"/>
      <c r="I4" s="1780" t="s">
        <v>1621</v>
      </c>
      <c r="J4" s="1780" t="s">
        <v>1619</v>
      </c>
      <c r="K4" s="1653" t="s">
        <v>1506</v>
      </c>
      <c r="R4" s="1779"/>
    </row>
    <row r="5" spans="1:18" ht="52.5" customHeight="1">
      <c r="A5" s="1654"/>
      <c r="B5" s="1655"/>
      <c r="C5" s="1654"/>
      <c r="D5" s="1656"/>
      <c r="E5" s="1654"/>
      <c r="F5" s="1657"/>
      <c r="G5" s="1515" t="s">
        <v>1522</v>
      </c>
      <c r="H5" s="1515" t="s">
        <v>1500</v>
      </c>
      <c r="I5" s="1780"/>
      <c r="J5" s="1780"/>
      <c r="K5" s="1654"/>
      <c r="R5" s="1779"/>
    </row>
    <row r="6" spans="1:18" ht="31.5">
      <c r="A6" s="1554">
        <v>1</v>
      </c>
      <c r="B6" s="1555" t="s">
        <v>1598</v>
      </c>
      <c r="C6" s="1556"/>
      <c r="D6" s="1557"/>
      <c r="E6" s="1558"/>
      <c r="F6" s="1559"/>
      <c r="G6" s="1560"/>
      <c r="H6" s="1560"/>
      <c r="I6" s="1560"/>
      <c r="J6" s="1560"/>
      <c r="K6" s="1357"/>
    </row>
    <row r="7" spans="1:18" s="1211" customFormat="1">
      <c r="A7" s="1207" t="s">
        <v>477</v>
      </c>
      <c r="B7" s="1217" t="s">
        <v>1434</v>
      </c>
      <c r="C7" s="1209"/>
      <c r="D7" s="1561"/>
      <c r="E7" s="1562"/>
      <c r="F7" s="1563"/>
      <c r="G7" s="1562"/>
      <c r="H7" s="1562"/>
      <c r="I7" s="1562"/>
      <c r="J7" s="1562"/>
      <c r="K7" s="1358"/>
    </row>
    <row r="8" spans="1:18">
      <c r="A8" s="1212"/>
      <c r="B8" s="1213" t="s">
        <v>1435</v>
      </c>
      <c r="C8" s="1214" t="s">
        <v>328</v>
      </c>
      <c r="D8" s="1564">
        <f>'3. CT NN,CN,DV,XNK'!D10</f>
        <v>9800.0299999999988</v>
      </c>
      <c r="E8" s="1564">
        <v>9724</v>
      </c>
      <c r="F8" s="1564">
        <f>'3. CT NN,CN,DV,XNK'!G10</f>
        <v>9284.68</v>
      </c>
      <c r="G8" s="1564">
        <f>+F8/E8*100</f>
        <v>95.482106129164961</v>
      </c>
      <c r="H8" s="1564">
        <f>F8/D8*100</f>
        <v>94.741342628542995</v>
      </c>
      <c r="I8" s="1564" t="e">
        <f>+#REF!</f>
        <v>#REF!</v>
      </c>
      <c r="J8" s="1574" t="e">
        <f>+I8/F8*100</f>
        <v>#REF!</v>
      </c>
      <c r="K8" s="1359"/>
    </row>
    <row r="9" spans="1:18">
      <c r="A9" s="1212"/>
      <c r="B9" s="1216" t="s">
        <v>1437</v>
      </c>
      <c r="C9" s="1212" t="s">
        <v>298</v>
      </c>
      <c r="D9" s="1564">
        <f>'3. CT NN,CN,DV,XNK'!D11</f>
        <v>22683.305500000002</v>
      </c>
      <c r="E9" s="1564">
        <v>22424.249599999999</v>
      </c>
      <c r="F9" s="1564">
        <f>'3. CT NN,CN,DV,XNK'!G11</f>
        <v>22237.300880000003</v>
      </c>
      <c r="G9" s="1564">
        <f>+F9/E9*100</f>
        <v>99.166310028942974</v>
      </c>
      <c r="H9" s="1564">
        <f>F9/D9*100</f>
        <v>98.033775897432591</v>
      </c>
      <c r="I9" s="1564" t="e">
        <f>+#REF!</f>
        <v>#REF!</v>
      </c>
      <c r="J9" s="1574" t="e">
        <f t="shared" ref="J9:J72" si="0">+I9/F9*100</f>
        <v>#REF!</v>
      </c>
      <c r="K9" s="1359"/>
    </row>
    <row r="10" spans="1:18" ht="15.75" customHeight="1">
      <c r="A10" s="1212" t="s">
        <v>484</v>
      </c>
      <c r="B10" s="1217" t="s">
        <v>1443</v>
      </c>
      <c r="C10" s="1212" t="s">
        <v>1245</v>
      </c>
      <c r="D10" s="1473" t="s">
        <v>567</v>
      </c>
      <c r="E10" s="1473" t="s">
        <v>567</v>
      </c>
      <c r="F10" s="1564">
        <v>1.5</v>
      </c>
      <c r="G10" s="1564">
        <f t="shared" ref="G10" si="1">+F10/E10*100</f>
        <v>50</v>
      </c>
      <c r="H10" s="1564">
        <f t="shared" ref="H10" si="2">F10/D10*100</f>
        <v>50</v>
      </c>
      <c r="I10" s="1565">
        <v>4</v>
      </c>
      <c r="J10" s="1574">
        <f t="shared" si="0"/>
        <v>266.66666666666663</v>
      </c>
      <c r="K10" s="1360" t="s">
        <v>1515</v>
      </c>
    </row>
    <row r="11" spans="1:18">
      <c r="A11" s="1207">
        <v>2</v>
      </c>
      <c r="B11" s="1778" t="s">
        <v>1597</v>
      </c>
      <c r="C11" s="1778"/>
      <c r="D11" s="1564"/>
      <c r="E11" s="1564"/>
      <c r="F11" s="1564"/>
      <c r="G11" s="1564"/>
      <c r="H11" s="1564"/>
      <c r="I11" s="1564"/>
      <c r="J11" s="1574"/>
      <c r="K11" s="1359"/>
    </row>
    <row r="12" spans="1:18">
      <c r="A12" s="1207" t="s">
        <v>502</v>
      </c>
      <c r="B12" s="1566" t="s">
        <v>1534</v>
      </c>
      <c r="C12" s="1418" t="s">
        <v>1535</v>
      </c>
      <c r="D12" s="1564"/>
      <c r="E12" s="1564"/>
      <c r="F12" s="1420">
        <v>4441</v>
      </c>
      <c r="G12" s="1564"/>
      <c r="H12" s="1564"/>
      <c r="I12" s="1420">
        <v>4441</v>
      </c>
      <c r="J12" s="1574">
        <f t="shared" si="0"/>
        <v>100</v>
      </c>
      <c r="K12" s="1359"/>
    </row>
    <row r="13" spans="1:18">
      <c r="A13" s="1207"/>
      <c r="B13" s="1567" t="s">
        <v>1605</v>
      </c>
      <c r="C13" s="1419" t="s">
        <v>1535</v>
      </c>
      <c r="D13" s="1564"/>
      <c r="E13" s="1564"/>
      <c r="F13" s="1420">
        <v>964</v>
      </c>
      <c r="G13" s="1564"/>
      <c r="H13" s="1564"/>
      <c r="I13" s="1420">
        <v>964</v>
      </c>
      <c r="J13" s="1574">
        <f t="shared" si="0"/>
        <v>100</v>
      </c>
      <c r="K13" s="1359"/>
    </row>
    <row r="14" spans="1:18" s="1211" customFormat="1">
      <c r="A14" s="1207" t="s">
        <v>506</v>
      </c>
      <c r="B14" s="1219" t="s">
        <v>967</v>
      </c>
      <c r="C14" s="1207"/>
      <c r="D14" s="1564"/>
      <c r="E14" s="1564"/>
      <c r="F14" s="1564"/>
      <c r="G14" s="1564"/>
      <c r="H14" s="1564"/>
      <c r="I14" s="1564"/>
      <c r="J14" s="1574"/>
      <c r="K14" s="1358"/>
    </row>
    <row r="15" spans="1:18">
      <c r="A15" s="1212"/>
      <c r="B15" s="1213" t="s">
        <v>958</v>
      </c>
      <c r="C15" s="1214" t="s">
        <v>328</v>
      </c>
      <c r="D15" s="1564">
        <f>'3. CT NN,CN,DV,XNK'!D28</f>
        <v>1267.7</v>
      </c>
      <c r="E15" s="1564">
        <v>1267.7</v>
      </c>
      <c r="F15" s="1564">
        <f>'3. CT NN,CN,DV,XNK'!G28</f>
        <v>1267.7</v>
      </c>
      <c r="G15" s="1564">
        <f>+F15/E15*100</f>
        <v>100</v>
      </c>
      <c r="H15" s="1564">
        <f>F15/D15*100</f>
        <v>100</v>
      </c>
      <c r="I15" s="1564">
        <f>+D15</f>
        <v>1267.7</v>
      </c>
      <c r="J15" s="1574">
        <f t="shared" si="0"/>
        <v>100</v>
      </c>
      <c r="K15" s="1359"/>
    </row>
    <row r="16" spans="1:18">
      <c r="A16" s="1212"/>
      <c r="B16" s="1213" t="s">
        <v>1446</v>
      </c>
      <c r="C16" s="1214" t="s">
        <v>328</v>
      </c>
      <c r="D16" s="1564">
        <f>'3. CT NN,CN,DV,XNK'!D29</f>
        <v>1062.29</v>
      </c>
      <c r="E16" s="1564">
        <v>1267.7</v>
      </c>
      <c r="F16" s="1564">
        <f>'3. CT NN,CN,DV,XNK'!G29</f>
        <v>1124.7</v>
      </c>
      <c r="G16" s="1564">
        <f>+F16/E16*100</f>
        <v>88.719728642423291</v>
      </c>
      <c r="H16" s="1564">
        <f>F16/D16*100</f>
        <v>105.87504353801694</v>
      </c>
      <c r="I16" s="1564" t="e">
        <f>+#REF!</f>
        <v>#REF!</v>
      </c>
      <c r="J16" s="1574" t="e">
        <f t="shared" si="0"/>
        <v>#REF!</v>
      </c>
      <c r="K16" s="1359"/>
    </row>
    <row r="17" spans="1:11">
      <c r="A17" s="1212"/>
      <c r="B17" s="1213" t="s">
        <v>1447</v>
      </c>
      <c r="C17" s="1214" t="s">
        <v>298</v>
      </c>
      <c r="D17" s="1564">
        <f>'3. CT NN,CN,DV,XNK'!D30</f>
        <v>1230</v>
      </c>
      <c r="E17" s="1564">
        <v>1394.5000000000002</v>
      </c>
      <c r="F17" s="1564">
        <f>'3. CT NN,CN,DV,XNK'!G30</f>
        <v>1394.5000000000002</v>
      </c>
      <c r="G17" s="1564">
        <f>+F17/E17*100</f>
        <v>100</v>
      </c>
      <c r="H17" s="1564">
        <f>F17/D17*100</f>
        <v>113.37398373983743</v>
      </c>
      <c r="I17" s="1564" t="e">
        <f>+#REF!</f>
        <v>#REF!</v>
      </c>
      <c r="J17" s="1574" t="e">
        <f t="shared" si="0"/>
        <v>#REF!</v>
      </c>
      <c r="K17" s="1359"/>
    </row>
    <row r="18" spans="1:11" s="1211" customFormat="1">
      <c r="A18" s="1207" t="s">
        <v>508</v>
      </c>
      <c r="B18" s="1220" t="s">
        <v>1450</v>
      </c>
      <c r="C18" s="1224" t="s">
        <v>1442</v>
      </c>
      <c r="D18" s="1564"/>
      <c r="E18" s="1564"/>
      <c r="F18" s="1564"/>
      <c r="G18" s="1564"/>
      <c r="H18" s="1564"/>
      <c r="I18" s="1564"/>
      <c r="J18" s="1574"/>
      <c r="K18" s="1358"/>
    </row>
    <row r="19" spans="1:11" s="1211" customFormat="1">
      <c r="A19" s="1207"/>
      <c r="B19" s="1225" t="s">
        <v>327</v>
      </c>
      <c r="C19" s="1221" t="s">
        <v>328</v>
      </c>
      <c r="D19" s="1564">
        <f>'3. CT NN,CN,DV,XNK'!D58</f>
        <v>276.11</v>
      </c>
      <c r="E19" s="1564">
        <v>280</v>
      </c>
      <c r="F19" s="1564">
        <f>'3. CT NN,CN,DV,XNK'!G58</f>
        <v>290</v>
      </c>
      <c r="G19" s="1564">
        <f>+F19/E19*100</f>
        <v>103.57142857142858</v>
      </c>
      <c r="H19" s="1564">
        <f>F19/D19*100</f>
        <v>105.03060374488429</v>
      </c>
      <c r="I19" s="1564" t="e">
        <f>+#REF!</f>
        <v>#REF!</v>
      </c>
      <c r="J19" s="1574" t="e">
        <f t="shared" si="0"/>
        <v>#REF!</v>
      </c>
      <c r="K19" s="1358"/>
    </row>
    <row r="20" spans="1:11" s="1211" customFormat="1">
      <c r="A20" s="1207"/>
      <c r="B20" s="1225" t="s">
        <v>18</v>
      </c>
      <c r="C20" s="1221" t="s">
        <v>19</v>
      </c>
      <c r="D20" s="1564">
        <f>'3. CT NN,CN,DV,XNK'!D59</f>
        <v>550</v>
      </c>
      <c r="E20" s="1564">
        <v>550</v>
      </c>
      <c r="F20" s="1564">
        <f>'3. CT NN,CN,DV,XNK'!G59</f>
        <v>550</v>
      </c>
      <c r="G20" s="1564">
        <f>+F20/E20*100</f>
        <v>100</v>
      </c>
      <c r="H20" s="1564">
        <f t="shared" ref="H20:H21" si="3">F20/D20*100</f>
        <v>100</v>
      </c>
      <c r="I20" s="1564" t="e">
        <f>+#REF!</f>
        <v>#REF!</v>
      </c>
      <c r="J20" s="1574" t="e">
        <f t="shared" si="0"/>
        <v>#REF!</v>
      </c>
      <c r="K20" s="1358"/>
    </row>
    <row r="21" spans="1:11" s="1211" customFormat="1">
      <c r="A21" s="1207"/>
      <c r="B21" s="1225" t="s">
        <v>20</v>
      </c>
      <c r="C21" s="1221" t="s">
        <v>298</v>
      </c>
      <c r="D21" s="1564">
        <f>'3. CT NN,CN,DV,XNK'!D60</f>
        <v>15186.05</v>
      </c>
      <c r="E21" s="1564">
        <v>15400</v>
      </c>
      <c r="F21" s="1564">
        <f>'3. CT NN,CN,DV,XNK'!G60</f>
        <v>15950</v>
      </c>
      <c r="G21" s="1564">
        <f>+F21/E21*100</f>
        <v>103.57142857142858</v>
      </c>
      <c r="H21" s="1564">
        <f t="shared" si="3"/>
        <v>105.03060374488429</v>
      </c>
      <c r="I21" s="1564" t="e">
        <f>+#REF!</f>
        <v>#REF!</v>
      </c>
      <c r="J21" s="1574" t="e">
        <f t="shared" si="0"/>
        <v>#REF!</v>
      </c>
      <c r="K21" s="1358"/>
    </row>
    <row r="22" spans="1:11" s="1211" customFormat="1">
      <c r="A22" s="1207" t="s">
        <v>1449</v>
      </c>
      <c r="B22" s="1226" t="s">
        <v>1452</v>
      </c>
      <c r="C22" s="1227"/>
      <c r="D22" s="1564"/>
      <c r="E22" s="1564"/>
      <c r="F22" s="1564"/>
      <c r="G22" s="1564"/>
      <c r="H22" s="1564"/>
      <c r="I22" s="1564"/>
      <c r="J22" s="1574"/>
      <c r="K22" s="1358"/>
    </row>
    <row r="23" spans="1:11" s="1211" customFormat="1">
      <c r="A23" s="1207"/>
      <c r="B23" s="1225" t="s">
        <v>327</v>
      </c>
      <c r="C23" s="1221" t="s">
        <v>328</v>
      </c>
      <c r="D23" s="1564">
        <f>'3. CT NN,CN,DV,XNK'!D63</f>
        <v>319</v>
      </c>
      <c r="E23" s="1564">
        <v>320</v>
      </c>
      <c r="F23" s="1564">
        <f>'3. CT NN,CN,DV,XNK'!G63</f>
        <v>319</v>
      </c>
      <c r="G23" s="1564">
        <f>+F23/E23*100</f>
        <v>99.6875</v>
      </c>
      <c r="H23" s="1564">
        <f>F23/D23*100</f>
        <v>100</v>
      </c>
      <c r="I23" s="1564" t="e">
        <f>+#REF!</f>
        <v>#REF!</v>
      </c>
      <c r="J23" s="1574" t="e">
        <f t="shared" si="0"/>
        <v>#REF!</v>
      </c>
      <c r="K23" s="1358"/>
    </row>
    <row r="24" spans="1:11" s="1211" customFormat="1">
      <c r="A24" s="1207"/>
      <c r="B24" s="1225" t="s">
        <v>18</v>
      </c>
      <c r="C24" s="1221" t="s">
        <v>19</v>
      </c>
      <c r="D24" s="1564">
        <f>'3. CT NN,CN,DV,XNK'!D65</f>
        <v>150</v>
      </c>
      <c r="E24" s="1564">
        <v>200</v>
      </c>
      <c r="F24" s="1564">
        <f>'3. CT NN,CN,DV,XNK'!G65</f>
        <v>170</v>
      </c>
      <c r="G24" s="1564">
        <f>+F24/E24*100</f>
        <v>85</v>
      </c>
      <c r="H24" s="1564">
        <f>F24/D24*100</f>
        <v>113.33333333333333</v>
      </c>
      <c r="I24" s="1564" t="e">
        <f>+#REF!</f>
        <v>#REF!</v>
      </c>
      <c r="J24" s="1574" t="e">
        <f t="shared" si="0"/>
        <v>#REF!</v>
      </c>
      <c r="K24" s="1360"/>
    </row>
    <row r="25" spans="1:11">
      <c r="A25" s="1212"/>
      <c r="B25" s="1225" t="s">
        <v>20</v>
      </c>
      <c r="C25" s="1221" t="s">
        <v>298</v>
      </c>
      <c r="D25" s="1564">
        <f>'3. CT NN,CN,DV,XNK'!D66</f>
        <v>4785</v>
      </c>
      <c r="E25" s="1564">
        <v>6400</v>
      </c>
      <c r="F25" s="1564">
        <f>+F24*F23/10</f>
        <v>5423</v>
      </c>
      <c r="G25" s="1564">
        <f>+F25/E25*100</f>
        <v>84.734375</v>
      </c>
      <c r="H25" s="1564">
        <f>F25/D25*100</f>
        <v>113.33333333333333</v>
      </c>
      <c r="I25" s="1564" t="e">
        <f>+#REF!</f>
        <v>#REF!</v>
      </c>
      <c r="J25" s="1574" t="e">
        <f t="shared" si="0"/>
        <v>#REF!</v>
      </c>
      <c r="K25" s="1361" t="s">
        <v>1516</v>
      </c>
    </row>
    <row r="26" spans="1:11" s="1211" customFormat="1" ht="31.5">
      <c r="A26" s="1207" t="s">
        <v>1451</v>
      </c>
      <c r="B26" s="1568" t="s">
        <v>1620</v>
      </c>
      <c r="C26" s="1227" t="s">
        <v>328</v>
      </c>
      <c r="D26" s="1561"/>
      <c r="E26" s="1561"/>
      <c r="F26" s="1561"/>
      <c r="G26" s="1561"/>
      <c r="H26" s="1561"/>
      <c r="I26" s="1561">
        <v>900</v>
      </c>
      <c r="J26" s="1574"/>
      <c r="K26" s="1502"/>
    </row>
    <row r="27" spans="1:11" s="1211" customFormat="1">
      <c r="A27" s="1207">
        <v>3</v>
      </c>
      <c r="B27" s="1220" t="s">
        <v>1453</v>
      </c>
      <c r="C27" s="1224"/>
      <c r="D27" s="1564"/>
      <c r="E27" s="1564"/>
      <c r="F27" s="1564"/>
      <c r="G27" s="1564"/>
      <c r="H27" s="1564"/>
      <c r="I27" s="1564"/>
      <c r="J27" s="1574"/>
      <c r="K27" s="1358"/>
    </row>
    <row r="28" spans="1:11">
      <c r="A28" s="1212"/>
      <c r="B28" s="1213" t="s">
        <v>1612</v>
      </c>
      <c r="C28" s="1214" t="s">
        <v>328</v>
      </c>
      <c r="D28" s="1564">
        <v>48835</v>
      </c>
      <c r="E28" s="1564">
        <v>49727</v>
      </c>
      <c r="F28" s="1564">
        <v>51522.45</v>
      </c>
      <c r="G28" s="1564">
        <f>+F28/E28*100</f>
        <v>103.61061395217889</v>
      </c>
      <c r="H28" s="1564">
        <f>F28/D28*100</f>
        <v>105.50312276031535</v>
      </c>
      <c r="I28" s="1564">
        <v>51522.45</v>
      </c>
      <c r="J28" s="1574">
        <f t="shared" si="0"/>
        <v>100</v>
      </c>
      <c r="K28" s="1359"/>
    </row>
    <row r="29" spans="1:11">
      <c r="A29" s="1212"/>
      <c r="B29" s="1569" t="s">
        <v>1501</v>
      </c>
      <c r="C29" s="1214" t="s">
        <v>328</v>
      </c>
      <c r="D29" s="1564">
        <f>'3. CT NN,CN,DV,XNK'!D69</f>
        <v>166.67999999999998</v>
      </c>
      <c r="E29" s="1564">
        <v>160</v>
      </c>
      <c r="F29" s="1564">
        <f>'3. CT NN,CN,DV,XNK'!G69</f>
        <v>213.07599999999999</v>
      </c>
      <c r="G29" s="1564">
        <f>+F29/E29*100</f>
        <v>133.17250000000001</v>
      </c>
      <c r="H29" s="1564">
        <f>F29/D29*100</f>
        <v>127.8353731701464</v>
      </c>
      <c r="I29" s="1564" t="e">
        <f>+#REF!</f>
        <v>#REF!</v>
      </c>
      <c r="J29" s="1574" t="e">
        <f t="shared" si="0"/>
        <v>#REF!</v>
      </c>
      <c r="K29" s="1359"/>
    </row>
    <row r="30" spans="1:11">
      <c r="A30" s="1212"/>
      <c r="B30" s="1228" t="s">
        <v>738</v>
      </c>
      <c r="C30" s="1214" t="s">
        <v>328</v>
      </c>
      <c r="D30" s="1564">
        <f>'3. CT NN,CN,DV,XNK'!D77</f>
        <v>2138</v>
      </c>
      <c r="E30" s="1564">
        <v>2488</v>
      </c>
      <c r="F30" s="1564">
        <f>'3. CT NN,CN,DV,XNK'!G77</f>
        <v>2346.8200000000002</v>
      </c>
      <c r="G30" s="1564">
        <f>+F30/E30*100</f>
        <v>94.325562700964639</v>
      </c>
      <c r="H30" s="1564">
        <f>F30/D30*100</f>
        <v>109.76707202993452</v>
      </c>
      <c r="I30" s="1564" t="e">
        <f>+#REF!</f>
        <v>#REF!</v>
      </c>
      <c r="J30" s="1574" t="e">
        <f t="shared" si="0"/>
        <v>#REF!</v>
      </c>
      <c r="K30" s="1359"/>
    </row>
    <row r="31" spans="1:11">
      <c r="A31" s="1212"/>
      <c r="B31" s="1228" t="s">
        <v>1454</v>
      </c>
      <c r="C31" s="1229" t="s">
        <v>11</v>
      </c>
      <c r="D31" s="1564">
        <f>'3. CT NN,CN,DV,XNK'!D81</f>
        <v>42.87</v>
      </c>
      <c r="E31" s="1564">
        <v>43.3</v>
      </c>
      <c r="F31" s="1564">
        <f>'3. CT NN,CN,DV,XNK'!G81</f>
        <v>43.3</v>
      </c>
      <c r="G31" s="1564">
        <f>+F31/E31*100</f>
        <v>100</v>
      </c>
      <c r="H31" s="1564">
        <f>F31/D31*100</f>
        <v>101.00303242360624</v>
      </c>
      <c r="I31" s="1564" t="e">
        <f>+#REF!</f>
        <v>#REF!</v>
      </c>
      <c r="J31" s="1574" t="e">
        <f t="shared" si="0"/>
        <v>#REF!</v>
      </c>
      <c r="K31" s="1359"/>
    </row>
    <row r="32" spans="1:11">
      <c r="A32" s="1207">
        <v>4</v>
      </c>
      <c r="B32" s="1234" t="s">
        <v>1599</v>
      </c>
      <c r="C32" s="1570"/>
      <c r="D32" s="1564"/>
      <c r="E32" s="1564"/>
      <c r="F32" s="1564"/>
      <c r="G32" s="1564"/>
      <c r="H32" s="1564"/>
      <c r="I32" s="1564"/>
      <c r="J32" s="1574"/>
      <c r="K32" s="1359"/>
    </row>
    <row r="33" spans="1:11">
      <c r="A33" s="1207"/>
      <c r="B33" s="1233" t="s">
        <v>1596</v>
      </c>
      <c r="C33" s="1212" t="s">
        <v>7</v>
      </c>
      <c r="D33" s="1564">
        <f>'2. CTTH'!D11</f>
        <v>726.68776500000001</v>
      </c>
      <c r="E33" s="1564">
        <f>+'01. TH 14 chỉ tiêu 2023'!E49</f>
        <v>878.66</v>
      </c>
      <c r="F33" s="1564">
        <f>+'01. TH 14 chỉ tiêu 2023'!F49</f>
        <v>881.98500000000001</v>
      </c>
      <c r="G33" s="1564">
        <f>+F33/E33*100</f>
        <v>100.37841713518311</v>
      </c>
      <c r="H33" s="1564">
        <f>F33/D33*100</f>
        <v>121.37055864701397</v>
      </c>
      <c r="I33" s="1564">
        <v>791.33900000000006</v>
      </c>
      <c r="J33" s="1574">
        <f t="shared" si="0"/>
        <v>89.722500949562644</v>
      </c>
      <c r="K33" s="1359"/>
    </row>
    <row r="34" spans="1:11" ht="18" customHeight="1">
      <c r="A34" s="1235"/>
      <c r="B34" s="1233" t="s">
        <v>1602</v>
      </c>
      <c r="C34" s="1235" t="s">
        <v>7</v>
      </c>
      <c r="D34" s="1564">
        <v>60.89</v>
      </c>
      <c r="E34" s="1564">
        <v>46</v>
      </c>
      <c r="F34" s="1564">
        <v>50.63</v>
      </c>
      <c r="G34" s="1564">
        <f>+F34/E34*100</f>
        <v>110.06521739130434</v>
      </c>
      <c r="H34" s="1564">
        <f>F34/D34*100</f>
        <v>83.149942519297099</v>
      </c>
      <c r="I34" s="1564">
        <v>45.5</v>
      </c>
      <c r="J34" s="1574">
        <f t="shared" si="0"/>
        <v>89.867667390874971</v>
      </c>
      <c r="K34" s="1359"/>
    </row>
    <row r="35" spans="1:11" ht="47.25">
      <c r="A35" s="1207">
        <v>5</v>
      </c>
      <c r="B35" s="1234" t="s">
        <v>1603</v>
      </c>
      <c r="C35" s="1207"/>
      <c r="D35" s="1564"/>
      <c r="E35" s="1564"/>
      <c r="F35" s="1564"/>
      <c r="G35" s="1564"/>
      <c r="H35" s="1564"/>
      <c r="I35" s="1564"/>
      <c r="J35" s="1574"/>
      <c r="K35" s="1359"/>
    </row>
    <row r="36" spans="1:11" ht="31.5">
      <c r="A36" s="1212"/>
      <c r="B36" s="1233" t="s">
        <v>1604</v>
      </c>
      <c r="C36" s="1212" t="s">
        <v>7</v>
      </c>
      <c r="D36" s="1564" t="e">
        <f>#REF!</f>
        <v>#REF!</v>
      </c>
      <c r="E36" s="1564" t="e">
        <f>#REF!</f>
        <v>#REF!</v>
      </c>
      <c r="F36" s="1564" t="e">
        <f>#REF!</f>
        <v>#REF!</v>
      </c>
      <c r="G36" s="1564" t="e">
        <f>+F36/E36*100</f>
        <v>#REF!</v>
      </c>
      <c r="H36" s="1564" t="e">
        <f>F36/D36*100</f>
        <v>#REF!</v>
      </c>
      <c r="I36" s="1564" t="e">
        <f>+#REF!</f>
        <v>#REF!</v>
      </c>
      <c r="J36" s="1574" t="e">
        <f t="shared" si="0"/>
        <v>#REF!</v>
      </c>
      <c r="K36" s="1359"/>
    </row>
    <row r="37" spans="1:11">
      <c r="A37" s="1212"/>
      <c r="B37" s="1233" t="s">
        <v>922</v>
      </c>
      <c r="C37" s="1212" t="s">
        <v>7</v>
      </c>
      <c r="D37" s="1564">
        <v>700</v>
      </c>
      <c r="E37" s="1564">
        <v>750</v>
      </c>
      <c r="F37" s="1564">
        <v>750</v>
      </c>
      <c r="G37" s="1564">
        <f t="shared" ref="G37" si="4">+F37/E37*100</f>
        <v>100</v>
      </c>
      <c r="H37" s="1564">
        <f t="shared" ref="H37" si="5">F37/D37*100</f>
        <v>107.14285714285714</v>
      </c>
      <c r="I37" s="1564">
        <v>800</v>
      </c>
      <c r="J37" s="1574">
        <f t="shared" si="0"/>
        <v>106.66666666666667</v>
      </c>
      <c r="K37" s="1359"/>
    </row>
    <row r="38" spans="1:11" s="1211" customFormat="1" ht="16.5" customHeight="1">
      <c r="A38" s="1207">
        <v>6</v>
      </c>
      <c r="B38" s="1571" t="s">
        <v>1587</v>
      </c>
      <c r="C38" s="1207" t="s">
        <v>7</v>
      </c>
      <c r="D38" s="1561" t="e">
        <f>#REF!</f>
        <v>#REF!</v>
      </c>
      <c r="E38" s="1561" t="e">
        <f>#REF!</f>
        <v>#REF!</v>
      </c>
      <c r="F38" s="1561" t="e">
        <f>#REF!</f>
        <v>#REF!</v>
      </c>
      <c r="G38" s="1561" t="e">
        <f>+F38/E38*100</f>
        <v>#REF!</v>
      </c>
      <c r="H38" s="1561" t="e">
        <f>F38/D38*100</f>
        <v>#REF!</v>
      </c>
      <c r="I38" s="1561" t="e">
        <f>+#REF!</f>
        <v>#REF!</v>
      </c>
      <c r="J38" s="1582" t="e">
        <f t="shared" si="0"/>
        <v>#REF!</v>
      </c>
      <c r="K38" s="1358"/>
    </row>
    <row r="39" spans="1:11">
      <c r="A39" s="1207">
        <v>7</v>
      </c>
      <c r="B39" s="1230" t="s">
        <v>1588</v>
      </c>
      <c r="C39" s="1212"/>
      <c r="D39" s="1564"/>
      <c r="E39" s="1564"/>
      <c r="F39" s="1564"/>
      <c r="G39" s="1564"/>
      <c r="H39" s="1564"/>
      <c r="I39" s="1564"/>
      <c r="J39" s="1574"/>
      <c r="K39" s="1359"/>
    </row>
    <row r="40" spans="1:11" ht="31.5">
      <c r="A40" s="1212"/>
      <c r="B40" s="1231" t="s">
        <v>1457</v>
      </c>
      <c r="C40" s="1212" t="s">
        <v>29</v>
      </c>
      <c r="D40" s="1564">
        <v>6</v>
      </c>
      <c r="E40" s="1564">
        <v>7</v>
      </c>
      <c r="F40" s="1564">
        <v>7</v>
      </c>
      <c r="G40" s="1564">
        <f t="shared" ref="G40:G49" si="6">+F40/E40*100</f>
        <v>100</v>
      </c>
      <c r="H40" s="1564">
        <f t="shared" ref="H40:H49" si="7">F40/D40*100</f>
        <v>116.66666666666667</v>
      </c>
      <c r="I40" s="1564" t="e">
        <f>+#REF!</f>
        <v>#REF!</v>
      </c>
      <c r="J40" s="1574" t="e">
        <f t="shared" si="0"/>
        <v>#REF!</v>
      </c>
      <c r="K40" s="1359"/>
    </row>
    <row r="41" spans="1:11">
      <c r="A41" s="1212"/>
      <c r="B41" s="1232" t="s">
        <v>1459</v>
      </c>
      <c r="C41" s="1212" t="s">
        <v>30</v>
      </c>
      <c r="D41" s="1564">
        <f>'3. CT NN,CN,DV,XNK'!D96</f>
        <v>14.8</v>
      </c>
      <c r="E41" s="1564">
        <v>15.4</v>
      </c>
      <c r="F41" s="1564">
        <f>'3. CT NN,CN,DV,XNK'!G96</f>
        <v>14.82</v>
      </c>
      <c r="G41" s="1564">
        <f t="shared" si="6"/>
        <v>96.233766233766232</v>
      </c>
      <c r="H41" s="1564">
        <f t="shared" si="7"/>
        <v>100.13513513513513</v>
      </c>
      <c r="I41" s="1564" t="e">
        <f>+#REF!</f>
        <v>#REF!</v>
      </c>
      <c r="J41" s="1574" t="e">
        <f t="shared" si="0"/>
        <v>#REF!</v>
      </c>
      <c r="K41" s="1359"/>
    </row>
    <row r="42" spans="1:11">
      <c r="A42" s="1212"/>
      <c r="B42" s="1232" t="s">
        <v>1504</v>
      </c>
      <c r="C42" s="1212" t="s">
        <v>335</v>
      </c>
      <c r="D42" s="1564">
        <v>10</v>
      </c>
      <c r="E42" s="1564">
        <v>12</v>
      </c>
      <c r="F42" s="1564">
        <v>11</v>
      </c>
      <c r="G42" s="1564">
        <f t="shared" si="6"/>
        <v>91.666666666666657</v>
      </c>
      <c r="H42" s="1564">
        <f t="shared" si="7"/>
        <v>110.00000000000001</v>
      </c>
      <c r="I42" s="1564" t="e">
        <f>+#REF!</f>
        <v>#REF!</v>
      </c>
      <c r="J42" s="1574" t="e">
        <f t="shared" si="0"/>
        <v>#REF!</v>
      </c>
      <c r="K42" s="1359"/>
    </row>
    <row r="43" spans="1:11" ht="44.25" customHeight="1">
      <c r="A43" s="1212"/>
      <c r="B43" s="1233" t="s">
        <v>1524</v>
      </c>
      <c r="C43" s="1212" t="s">
        <v>30</v>
      </c>
      <c r="D43" s="1564">
        <f>'3. CT NN,CN,DV,XNK'!D107</f>
        <v>11</v>
      </c>
      <c r="E43" s="1564">
        <f>'3. CT NN,CN,DV,XNK'!E107</f>
        <v>12</v>
      </c>
      <c r="F43" s="1564">
        <f>'3. CT NN,CN,DV,XNK'!G107</f>
        <v>8.6</v>
      </c>
      <c r="G43" s="1564">
        <f t="shared" si="6"/>
        <v>71.666666666666671</v>
      </c>
      <c r="H43" s="1564">
        <f t="shared" si="7"/>
        <v>78.181818181818173</v>
      </c>
      <c r="I43" s="1564" t="e">
        <f>+#REF!</f>
        <v>#REF!</v>
      </c>
      <c r="J43" s="1574" t="e">
        <f t="shared" si="0"/>
        <v>#REF!</v>
      </c>
      <c r="K43" s="1360" t="s">
        <v>1517</v>
      </c>
    </row>
    <row r="44" spans="1:11" s="1211" customFormat="1">
      <c r="A44" s="1207">
        <v>8</v>
      </c>
      <c r="B44" s="1239" t="s">
        <v>1589</v>
      </c>
      <c r="C44" s="1207"/>
      <c r="D44" s="1564"/>
      <c r="E44" s="1564"/>
      <c r="F44" s="1564"/>
      <c r="G44" s="1564"/>
      <c r="H44" s="1564"/>
      <c r="I44" s="1564"/>
      <c r="J44" s="1574"/>
      <c r="K44" s="1358"/>
    </row>
    <row r="45" spans="1:11" s="1211" customFormat="1" ht="31.5">
      <c r="A45" s="1207"/>
      <c r="B45" s="1233" t="s">
        <v>1611</v>
      </c>
      <c r="C45" s="1212" t="s">
        <v>545</v>
      </c>
      <c r="D45" s="1572">
        <v>34</v>
      </c>
      <c r="E45" s="1572">
        <v>34</v>
      </c>
      <c r="F45" s="1572">
        <v>34</v>
      </c>
      <c r="G45" s="1564">
        <f t="shared" si="6"/>
        <v>100</v>
      </c>
      <c r="H45" s="1564">
        <f t="shared" si="7"/>
        <v>100</v>
      </c>
      <c r="I45" s="1572">
        <v>39</v>
      </c>
      <c r="J45" s="1574">
        <f t="shared" si="0"/>
        <v>114.70588235294117</v>
      </c>
      <c r="K45" s="1358"/>
    </row>
    <row r="46" spans="1:11" s="1211" customFormat="1" ht="31.5">
      <c r="A46" s="1207"/>
      <c r="B46" s="1233" t="s">
        <v>1607</v>
      </c>
      <c r="C46" s="1212" t="s">
        <v>29</v>
      </c>
      <c r="D46" s="1572">
        <v>12</v>
      </c>
      <c r="E46" s="1572">
        <v>12</v>
      </c>
      <c r="F46" s="1572">
        <v>12</v>
      </c>
      <c r="G46" s="1564">
        <f t="shared" si="6"/>
        <v>100</v>
      </c>
      <c r="H46" s="1564">
        <f t="shared" si="7"/>
        <v>100</v>
      </c>
      <c r="I46" s="1572">
        <v>12</v>
      </c>
      <c r="J46" s="1574">
        <f t="shared" si="0"/>
        <v>100</v>
      </c>
      <c r="K46" s="1358"/>
    </row>
    <row r="47" spans="1:11" s="1211" customFormat="1" ht="31.5">
      <c r="A47" s="1207"/>
      <c r="B47" s="1233" t="s">
        <v>1608</v>
      </c>
      <c r="C47" s="1212" t="s">
        <v>29</v>
      </c>
      <c r="D47" s="1572">
        <v>12</v>
      </c>
      <c r="E47" s="1572">
        <v>12</v>
      </c>
      <c r="F47" s="1572">
        <v>12</v>
      </c>
      <c r="G47" s="1564">
        <f t="shared" si="6"/>
        <v>100</v>
      </c>
      <c r="H47" s="1564">
        <f t="shared" si="7"/>
        <v>100</v>
      </c>
      <c r="I47" s="1572">
        <v>12</v>
      </c>
      <c r="J47" s="1574">
        <f t="shared" si="0"/>
        <v>100</v>
      </c>
      <c r="K47" s="1358"/>
    </row>
    <row r="48" spans="1:11" s="1211" customFormat="1" ht="31.5">
      <c r="A48" s="1207"/>
      <c r="B48" s="1233" t="s">
        <v>1609</v>
      </c>
      <c r="C48" s="1212" t="s">
        <v>29</v>
      </c>
      <c r="D48" s="1572">
        <v>12</v>
      </c>
      <c r="E48" s="1572">
        <v>12</v>
      </c>
      <c r="F48" s="1572">
        <v>12</v>
      </c>
      <c r="G48" s="1564">
        <f t="shared" si="6"/>
        <v>100</v>
      </c>
      <c r="H48" s="1564">
        <f t="shared" si="7"/>
        <v>100</v>
      </c>
      <c r="I48" s="1572">
        <v>12</v>
      </c>
      <c r="J48" s="1574">
        <f t="shared" si="0"/>
        <v>100</v>
      </c>
      <c r="K48" s="1358"/>
    </row>
    <row r="49" spans="1:15" s="1211" customFormat="1" ht="31.5">
      <c r="A49" s="1207"/>
      <c r="B49" s="1233" t="s">
        <v>1610</v>
      </c>
      <c r="C49" s="1212" t="s">
        <v>29</v>
      </c>
      <c r="D49" s="1572">
        <v>8</v>
      </c>
      <c r="E49" s="1572">
        <v>8</v>
      </c>
      <c r="F49" s="1572">
        <v>8</v>
      </c>
      <c r="G49" s="1564">
        <f t="shared" si="6"/>
        <v>100</v>
      </c>
      <c r="H49" s="1564">
        <f t="shared" si="7"/>
        <v>100</v>
      </c>
      <c r="I49" s="1572">
        <v>12</v>
      </c>
      <c r="J49" s="1574">
        <f t="shared" si="0"/>
        <v>150</v>
      </c>
      <c r="K49" s="1358"/>
    </row>
    <row r="50" spans="1:15" s="1211" customFormat="1">
      <c r="A50" s="1207">
        <v>9</v>
      </c>
      <c r="B50" s="1234" t="s">
        <v>1590</v>
      </c>
      <c r="C50" s="1207"/>
      <c r="D50" s="1564"/>
      <c r="E50" s="1564"/>
      <c r="F50" s="1564"/>
      <c r="G50" s="1564"/>
      <c r="H50" s="1564"/>
      <c r="I50" s="1564"/>
      <c r="J50" s="1574"/>
      <c r="K50" s="1358"/>
    </row>
    <row r="51" spans="1:15">
      <c r="A51" s="1212"/>
      <c r="B51" s="1465" t="s">
        <v>1477</v>
      </c>
      <c r="C51" s="1212" t="s">
        <v>45</v>
      </c>
      <c r="D51" s="1573">
        <f>F51-156</f>
        <v>6113</v>
      </c>
      <c r="E51" s="1573">
        <v>6434</v>
      </c>
      <c r="F51" s="1573">
        <v>6269</v>
      </c>
      <c r="G51" s="1573">
        <f>+F51/E51*100</f>
        <v>97.435498912029843</v>
      </c>
      <c r="H51" s="1573">
        <f t="shared" ref="H51:H52" si="8">F51/D51*100</f>
        <v>102.55193849173891</v>
      </c>
      <c r="I51" s="1573" t="e">
        <f>#REF!</f>
        <v>#REF!</v>
      </c>
      <c r="J51" s="1574" t="e">
        <f t="shared" si="0"/>
        <v>#REF!</v>
      </c>
      <c r="K51" s="1359"/>
    </row>
    <row r="52" spans="1:15">
      <c r="A52" s="1212"/>
      <c r="B52" s="1465" t="s">
        <v>1478</v>
      </c>
      <c r="C52" s="1240" t="s">
        <v>335</v>
      </c>
      <c r="D52" s="1573">
        <f>F52-2</f>
        <v>88</v>
      </c>
      <c r="E52" s="1573">
        <v>90</v>
      </c>
      <c r="F52" s="1573">
        <v>90</v>
      </c>
      <c r="G52" s="1573">
        <f>+F52/E52*100</f>
        <v>100</v>
      </c>
      <c r="H52" s="1573">
        <f t="shared" si="8"/>
        <v>102.27272727272727</v>
      </c>
      <c r="I52" s="1573" t="e">
        <f>#REF!</f>
        <v>#REF!</v>
      </c>
      <c r="J52" s="1574" t="e">
        <f t="shared" si="0"/>
        <v>#REF!</v>
      </c>
      <c r="K52" s="1359"/>
    </row>
    <row r="53" spans="1:15" s="1211" customFormat="1">
      <c r="A53" s="1207">
        <v>10</v>
      </c>
      <c r="B53" s="1239" t="s">
        <v>1591</v>
      </c>
      <c r="C53" s="1207"/>
      <c r="D53" s="1564"/>
      <c r="E53" s="1564"/>
      <c r="F53" s="1564"/>
      <c r="G53" s="1564"/>
      <c r="H53" s="1564"/>
      <c r="I53" s="1564"/>
      <c r="J53" s="1574"/>
      <c r="K53" s="1358"/>
      <c r="M53" s="1206"/>
    </row>
    <row r="54" spans="1:15" ht="45" customHeight="1">
      <c r="A54" s="1212"/>
      <c r="B54" s="1233" t="s">
        <v>1484</v>
      </c>
      <c r="C54" s="1212" t="s">
        <v>31</v>
      </c>
      <c r="D54" s="1564">
        <v>11</v>
      </c>
      <c r="E54" s="1564">
        <v>11</v>
      </c>
      <c r="F54" s="1564">
        <v>11</v>
      </c>
      <c r="G54" s="1564">
        <f>+F54/E54*100</f>
        <v>100</v>
      </c>
      <c r="H54" s="1564">
        <f>F54/D54*100</f>
        <v>100</v>
      </c>
      <c r="I54" s="1564"/>
      <c r="J54" s="1574">
        <f t="shared" si="0"/>
        <v>0</v>
      </c>
      <c r="K54" s="1359"/>
    </row>
    <row r="55" spans="1:15" ht="47.25">
      <c r="A55" s="1212"/>
      <c r="B55" s="1233" t="s">
        <v>1582</v>
      </c>
      <c r="C55" s="1212" t="s">
        <v>31</v>
      </c>
      <c r="D55" s="1564"/>
      <c r="E55" s="1564">
        <v>4</v>
      </c>
      <c r="F55" s="1564">
        <v>4</v>
      </c>
      <c r="G55" s="1564">
        <f>+F55/E55*100</f>
        <v>100</v>
      </c>
      <c r="H55" s="1564"/>
      <c r="I55" s="1564">
        <v>8</v>
      </c>
      <c r="J55" s="1574">
        <f t="shared" si="0"/>
        <v>200</v>
      </c>
      <c r="K55" s="1359"/>
    </row>
    <row r="56" spans="1:15" ht="31.5">
      <c r="A56" s="1212"/>
      <c r="B56" s="1233" t="s">
        <v>1486</v>
      </c>
      <c r="C56" s="1212" t="s">
        <v>11</v>
      </c>
      <c r="D56" s="1564">
        <f>'4. XH'!D69</f>
        <v>22.9</v>
      </c>
      <c r="E56" s="1564">
        <v>23.8</v>
      </c>
      <c r="F56" s="1564" t="e">
        <f>#REF!</f>
        <v>#REF!</v>
      </c>
      <c r="G56" s="1564" t="e">
        <f>+E56/F56*100</f>
        <v>#REF!</v>
      </c>
      <c r="H56" s="1564" t="e">
        <f>D56/F56*100</f>
        <v>#REF!</v>
      </c>
      <c r="I56" s="1574">
        <v>22.6</v>
      </c>
      <c r="J56" s="1574" t="e">
        <f>+F56/I56*100</f>
        <v>#REF!</v>
      </c>
      <c r="K56" s="1359"/>
    </row>
    <row r="57" spans="1:15">
      <c r="A57" s="1212"/>
      <c r="B57" s="1241" t="s">
        <v>1488</v>
      </c>
      <c r="C57" s="1242" t="s">
        <v>11</v>
      </c>
      <c r="D57" s="1564">
        <f>'4. XH'!D66</f>
        <v>7.65</v>
      </c>
      <c r="E57" s="1564">
        <v>7.6</v>
      </c>
      <c r="F57" s="1564">
        <f>'4. XH'!F66</f>
        <v>7.69</v>
      </c>
      <c r="G57" s="1564">
        <f t="shared" ref="G57:G58" si="9">+F57/E57*100</f>
        <v>101.18421052631581</v>
      </c>
      <c r="H57" s="1564">
        <f t="shared" ref="H57:H58" si="10">F57/D57*100</f>
        <v>100.52287581699346</v>
      </c>
      <c r="I57" s="1564" t="e">
        <f>+#REF!</f>
        <v>#REF!</v>
      </c>
      <c r="J57" s="1574" t="e">
        <f t="shared" si="0"/>
        <v>#REF!</v>
      </c>
      <c r="K57" s="1359"/>
    </row>
    <row r="58" spans="1:15" ht="17.25" customHeight="1">
      <c r="A58" s="1212"/>
      <c r="B58" s="1241" t="s">
        <v>1490</v>
      </c>
      <c r="C58" s="1242" t="s">
        <v>11</v>
      </c>
      <c r="D58" s="1564">
        <f>'4. XH'!D70</f>
        <v>92</v>
      </c>
      <c r="E58" s="1564">
        <v>95</v>
      </c>
      <c r="F58" s="1564" t="e">
        <f>'4. XH'!F70</f>
        <v>#REF!</v>
      </c>
      <c r="G58" s="1564" t="e">
        <f t="shared" si="9"/>
        <v>#REF!</v>
      </c>
      <c r="H58" s="1564" t="e">
        <f t="shared" si="10"/>
        <v>#REF!</v>
      </c>
      <c r="I58" s="1564" t="e">
        <f>+#REF!</f>
        <v>#REF!</v>
      </c>
      <c r="J58" s="1574" t="e">
        <f t="shared" si="0"/>
        <v>#REF!</v>
      </c>
      <c r="K58" s="1360" t="s">
        <v>1518</v>
      </c>
    </row>
    <row r="59" spans="1:15" ht="17.25" customHeight="1">
      <c r="A59" s="1212"/>
      <c r="B59" s="1241" t="s">
        <v>1613</v>
      </c>
      <c r="C59" s="1242" t="s">
        <v>11</v>
      </c>
      <c r="D59" s="1473" t="s">
        <v>1614</v>
      </c>
      <c r="E59" s="1473" t="s">
        <v>1614</v>
      </c>
      <c r="F59" s="1473" t="s">
        <v>1614</v>
      </c>
      <c r="G59" s="1564">
        <v>100</v>
      </c>
      <c r="H59" s="1564">
        <v>100</v>
      </c>
      <c r="I59" s="1473" t="s">
        <v>1614</v>
      </c>
      <c r="J59" s="1574">
        <v>100</v>
      </c>
      <c r="K59" s="1503"/>
    </row>
    <row r="60" spans="1:15" s="1211" customFormat="1" ht="31.5">
      <c r="A60" s="1207">
        <v>11</v>
      </c>
      <c r="B60" s="1243" t="s">
        <v>1592</v>
      </c>
      <c r="C60" s="1207" t="s">
        <v>60</v>
      </c>
      <c r="D60" s="1564"/>
      <c r="E60" s="1564"/>
      <c r="F60" s="1564"/>
      <c r="G60" s="1564"/>
      <c r="H60" s="1564"/>
      <c r="I60" s="1564"/>
      <c r="J60" s="1574"/>
      <c r="K60" s="1358"/>
      <c r="N60" s="1464"/>
      <c r="O60" s="1464"/>
    </row>
    <row r="61" spans="1:15" s="1211" customFormat="1">
      <c r="A61" s="1207"/>
      <c r="B61" s="1231" t="s">
        <v>1583</v>
      </c>
      <c r="C61" s="1207"/>
      <c r="D61" s="1564">
        <v>288</v>
      </c>
      <c r="E61" s="1564">
        <v>400</v>
      </c>
      <c r="F61" s="1564">
        <v>620</v>
      </c>
      <c r="G61" s="1564">
        <f>+F61/E61*100</f>
        <v>155</v>
      </c>
      <c r="H61" s="1564">
        <f>F61/D61*100</f>
        <v>215.27777777777777</v>
      </c>
      <c r="I61" s="1564">
        <v>700</v>
      </c>
      <c r="J61" s="1574">
        <f t="shared" si="0"/>
        <v>112.90322580645163</v>
      </c>
      <c r="K61" s="1358"/>
      <c r="N61" s="1464"/>
      <c r="O61" s="1464"/>
    </row>
    <row r="62" spans="1:15" s="1211" customFormat="1">
      <c r="A62" s="1207"/>
      <c r="B62" s="1231" t="s">
        <v>1584</v>
      </c>
      <c r="C62" s="1207"/>
      <c r="D62" s="1564">
        <f>'4. XH'!D17</f>
        <v>1231</v>
      </c>
      <c r="E62" s="1564">
        <f>'4. XH'!E17</f>
        <v>600</v>
      </c>
      <c r="F62" s="1564">
        <f>'4. XH'!F17</f>
        <v>1219</v>
      </c>
      <c r="G62" s="1564">
        <f>+F62/E62*100</f>
        <v>203.16666666666669</v>
      </c>
      <c r="H62" s="1564">
        <f>F62/D62*100</f>
        <v>99.02518277822908</v>
      </c>
      <c r="I62" s="1564" t="e">
        <f>#REF!</f>
        <v>#REF!</v>
      </c>
      <c r="J62" s="1574" t="e">
        <f t="shared" si="0"/>
        <v>#REF!</v>
      </c>
      <c r="K62" s="1358"/>
      <c r="N62" s="1464"/>
      <c r="O62" s="1464"/>
    </row>
    <row r="63" spans="1:15" s="1211" customFormat="1" ht="31.5">
      <c r="A63" s="1207">
        <v>12</v>
      </c>
      <c r="B63" s="1243" t="s">
        <v>1593</v>
      </c>
      <c r="C63" s="1575"/>
      <c r="D63" s="1564"/>
      <c r="E63" s="1564"/>
      <c r="F63" s="1564"/>
      <c r="G63" s="1564"/>
      <c r="H63" s="1564"/>
      <c r="I63" s="1564"/>
      <c r="J63" s="1574"/>
      <c r="K63" s="1358"/>
    </row>
    <row r="64" spans="1:15" s="1211" customFormat="1">
      <c r="A64" s="1207"/>
      <c r="B64" s="1217" t="s">
        <v>1585</v>
      </c>
      <c r="C64" s="1207" t="s">
        <v>11</v>
      </c>
      <c r="D64" s="1564">
        <f>'4. XH'!D34</f>
        <v>5.53</v>
      </c>
      <c r="E64" s="1564">
        <v>6</v>
      </c>
      <c r="F64" s="1564" t="e">
        <f>#REF!</f>
        <v>#REF!</v>
      </c>
      <c r="G64" s="1564" t="e">
        <f>+F64/E64*100</f>
        <v>#REF!</v>
      </c>
      <c r="H64" s="1564" t="e">
        <f>F64/D64*100</f>
        <v>#REF!</v>
      </c>
      <c r="I64" s="1564" t="e">
        <f>#REF!</f>
        <v>#REF!</v>
      </c>
      <c r="J64" s="1574" t="e">
        <f t="shared" si="0"/>
        <v>#REF!</v>
      </c>
      <c r="K64" s="1358"/>
    </row>
    <row r="65" spans="1:11" s="1211" customFormat="1">
      <c r="A65" s="1207"/>
      <c r="B65" s="1217" t="s">
        <v>1586</v>
      </c>
      <c r="C65" s="1207"/>
      <c r="D65" s="1564">
        <f>+F65-2.45</f>
        <v>32.279999999999994</v>
      </c>
      <c r="E65" s="1564">
        <f>+F65</f>
        <v>34.729999999999997</v>
      </c>
      <c r="F65" s="1564">
        <v>34.729999999999997</v>
      </c>
      <c r="G65" s="1564">
        <f>+F65/E65*100</f>
        <v>100</v>
      </c>
      <c r="H65" s="1564">
        <f>F65/D65*100</f>
        <v>107.58983890954153</v>
      </c>
      <c r="I65" s="1564">
        <v>37.17</v>
      </c>
      <c r="J65" s="1574">
        <f t="shared" si="0"/>
        <v>107.02562625971782</v>
      </c>
      <c r="K65" s="1358"/>
    </row>
    <row r="66" spans="1:11" s="1211" customFormat="1">
      <c r="A66" s="1207">
        <v>13</v>
      </c>
      <c r="B66" s="1208" t="s">
        <v>1594</v>
      </c>
      <c r="C66" s="1207"/>
      <c r="D66" s="1564"/>
      <c r="E66" s="1564"/>
      <c r="F66" s="1564"/>
      <c r="G66" s="1564"/>
      <c r="H66" s="1564"/>
      <c r="I66" s="1564"/>
      <c r="J66" s="1574"/>
      <c r="K66" s="1358"/>
    </row>
    <row r="67" spans="1:11">
      <c r="A67" s="1212"/>
      <c r="B67" s="1233" t="s">
        <v>1494</v>
      </c>
      <c r="C67" s="1212" t="s">
        <v>11</v>
      </c>
      <c r="D67" s="1564">
        <v>97</v>
      </c>
      <c r="E67" s="1564">
        <f>'5. MT'!E11</f>
        <v>97</v>
      </c>
      <c r="F67" s="1564">
        <v>97</v>
      </c>
      <c r="G67" s="1564">
        <f t="shared" ref="G67:G73" si="11">+F67/E67*100</f>
        <v>100</v>
      </c>
      <c r="H67" s="1564">
        <f t="shared" ref="H67:H73" si="12">F67/D67*100</f>
        <v>100</v>
      </c>
      <c r="I67" s="1564">
        <v>97</v>
      </c>
      <c r="J67" s="1574">
        <f t="shared" si="0"/>
        <v>100</v>
      </c>
      <c r="K67" s="1359"/>
    </row>
    <row r="68" spans="1:11" ht="31.5">
      <c r="A68" s="1212"/>
      <c r="B68" s="1233" t="s">
        <v>1495</v>
      </c>
      <c r="C68" s="1212" t="s">
        <v>11</v>
      </c>
      <c r="D68" s="1564">
        <f>'5. MT'!D9</f>
        <v>90</v>
      </c>
      <c r="E68" s="1564">
        <f>'5. MT'!E9</f>
        <v>91</v>
      </c>
      <c r="F68" s="1564">
        <f>'5. MT'!G9</f>
        <v>91</v>
      </c>
      <c r="G68" s="1564">
        <f t="shared" si="11"/>
        <v>100</v>
      </c>
      <c r="H68" s="1564">
        <f t="shared" si="12"/>
        <v>101.11111111111111</v>
      </c>
      <c r="I68" s="1564">
        <v>92</v>
      </c>
      <c r="J68" s="1574">
        <f t="shared" si="0"/>
        <v>101.09890109890109</v>
      </c>
      <c r="K68" s="1359"/>
    </row>
    <row r="69" spans="1:11" s="1211" customFormat="1" ht="31.5">
      <c r="A69" s="1207">
        <v>14</v>
      </c>
      <c r="B69" s="1234" t="s">
        <v>1595</v>
      </c>
      <c r="C69" s="1207" t="s">
        <v>11</v>
      </c>
      <c r="D69" s="1561">
        <f>'4. XH'!D55</f>
        <v>81.790000000000006</v>
      </c>
      <c r="E69" s="1561">
        <v>83</v>
      </c>
      <c r="F69" s="1561">
        <f>'4. XH'!F55</f>
        <v>82</v>
      </c>
      <c r="G69" s="1561">
        <f t="shared" si="11"/>
        <v>98.795180722891558</v>
      </c>
      <c r="H69" s="1561">
        <f t="shared" si="12"/>
        <v>100.256755104536</v>
      </c>
      <c r="I69" s="1561">
        <v>83</v>
      </c>
      <c r="J69" s="1582">
        <f t="shared" si="0"/>
        <v>101.21951219512195</v>
      </c>
      <c r="K69" s="1358"/>
    </row>
    <row r="70" spans="1:11" s="1211" customFormat="1">
      <c r="A70" s="1207">
        <v>15</v>
      </c>
      <c r="B70" s="1571" t="s">
        <v>1618</v>
      </c>
      <c r="C70" s="1207"/>
      <c r="D70" s="1561"/>
      <c r="E70" s="1561"/>
      <c r="F70" s="1561"/>
      <c r="G70" s="1561"/>
      <c r="H70" s="1561"/>
      <c r="I70" s="1561"/>
      <c r="J70" s="1582"/>
      <c r="K70" s="1362"/>
    </row>
    <row r="71" spans="1:11">
      <c r="A71" s="1576"/>
      <c r="B71" s="1231" t="s">
        <v>1615</v>
      </c>
      <c r="C71" s="1577" t="s">
        <v>29</v>
      </c>
      <c r="D71" s="1564">
        <v>11</v>
      </c>
      <c r="E71" s="1564">
        <v>11</v>
      </c>
      <c r="F71" s="1564">
        <v>11</v>
      </c>
      <c r="G71" s="1564">
        <f t="shared" si="11"/>
        <v>100</v>
      </c>
      <c r="H71" s="1564">
        <f t="shared" si="12"/>
        <v>100</v>
      </c>
      <c r="I71" s="1564">
        <v>11</v>
      </c>
      <c r="J71" s="1574">
        <f t="shared" si="0"/>
        <v>100</v>
      </c>
    </row>
    <row r="72" spans="1:11" ht="31.5">
      <c r="A72" s="1576"/>
      <c r="B72" s="1231" t="s">
        <v>1616</v>
      </c>
      <c r="C72" s="1577" t="s">
        <v>29</v>
      </c>
      <c r="D72" s="1564">
        <v>12</v>
      </c>
      <c r="E72" s="1564">
        <v>12</v>
      </c>
      <c r="F72" s="1564">
        <v>12</v>
      </c>
      <c r="G72" s="1564">
        <f t="shared" si="11"/>
        <v>100</v>
      </c>
      <c r="H72" s="1564">
        <f t="shared" si="12"/>
        <v>100</v>
      </c>
      <c r="I72" s="1564">
        <v>12</v>
      </c>
      <c r="J72" s="1574">
        <f t="shared" si="0"/>
        <v>100</v>
      </c>
    </row>
    <row r="73" spans="1:11" ht="31.5">
      <c r="A73" s="1578"/>
      <c r="B73" s="1579" t="s">
        <v>1617</v>
      </c>
      <c r="C73" s="1580" t="s">
        <v>29</v>
      </c>
      <c r="D73" s="1581">
        <v>12</v>
      </c>
      <c r="E73" s="1581">
        <v>12</v>
      </c>
      <c r="F73" s="1581">
        <v>12</v>
      </c>
      <c r="G73" s="1581">
        <f t="shared" si="11"/>
        <v>100</v>
      </c>
      <c r="H73" s="1581">
        <f t="shared" si="12"/>
        <v>100</v>
      </c>
      <c r="I73" s="1581">
        <v>12</v>
      </c>
      <c r="J73" s="1583">
        <f t="shared" ref="J73" si="13">+I73/F73*100</f>
        <v>100</v>
      </c>
    </row>
  </sheetData>
  <mergeCells count="15">
    <mergeCell ref="B11:C11"/>
    <mergeCell ref="A1:C1"/>
    <mergeCell ref="R4:R5"/>
    <mergeCell ref="I4:I5"/>
    <mergeCell ref="J4:J5"/>
    <mergeCell ref="A2:K2"/>
    <mergeCell ref="A3:K3"/>
    <mergeCell ref="A4:A5"/>
    <mergeCell ref="B4:B5"/>
    <mergeCell ref="C4:C5"/>
    <mergeCell ref="D4:D5"/>
    <mergeCell ref="E4:E5"/>
    <mergeCell ref="F4:F5"/>
    <mergeCell ref="G4:H4"/>
    <mergeCell ref="K4:K5"/>
  </mergeCells>
  <phoneticPr fontId="11" type="noConversion"/>
  <pageMargins left="0.6" right="0.27" top="0.65" bottom="0.4" header="0.49" footer="0.3"/>
  <pageSetup paperSize="9" scale="95"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F6:O42"/>
  <sheetViews>
    <sheetView topLeftCell="A6" workbookViewId="0">
      <selection activeCell="P25" sqref="P25"/>
    </sheetView>
  </sheetViews>
  <sheetFormatPr defaultColWidth="10.875" defaultRowHeight="18.75"/>
  <cols>
    <col min="1" max="7" width="10.875" style="1200"/>
    <col min="8" max="8" width="15.875" style="1200" customWidth="1"/>
    <col min="9" max="9" width="11.125" style="1200" bestFit="1" customWidth="1"/>
    <col min="10" max="10" width="10.875" style="1200"/>
    <col min="11" max="12" width="14.375" style="1200" customWidth="1"/>
    <col min="13" max="13" width="15.375" style="1200" customWidth="1"/>
    <col min="14" max="14" width="14.375" style="1200" customWidth="1"/>
    <col min="15" max="16384" width="10.875" style="1200"/>
  </cols>
  <sheetData>
    <row r="6" spans="6:15">
      <c r="F6" s="1783" t="s">
        <v>1511</v>
      </c>
      <c r="G6" s="1783"/>
      <c r="H6" s="1783"/>
      <c r="I6" s="1783"/>
      <c r="J6" s="1783"/>
      <c r="K6" s="1783"/>
      <c r="L6" s="1399"/>
    </row>
    <row r="8" spans="6:15">
      <c r="F8" s="1328"/>
      <c r="G8" s="1782" t="s">
        <v>1427</v>
      </c>
      <c r="H8" s="1782"/>
      <c r="I8" s="1328"/>
      <c r="J8" s="1782" t="s">
        <v>1430</v>
      </c>
      <c r="K8" s="1782"/>
      <c r="L8" s="1399"/>
      <c r="M8" s="1200" t="s">
        <v>1532</v>
      </c>
      <c r="N8" s="1200" t="s">
        <v>1531</v>
      </c>
      <c r="O8" s="1200" t="s">
        <v>11</v>
      </c>
    </row>
    <row r="9" spans="6:15">
      <c r="F9" s="1328"/>
      <c r="G9" s="1328" t="s">
        <v>1428</v>
      </c>
      <c r="H9" s="1328" t="s">
        <v>1429</v>
      </c>
      <c r="I9" s="1328" t="s">
        <v>11</v>
      </c>
      <c r="J9" s="1328" t="s">
        <v>1428</v>
      </c>
      <c r="K9" s="1328" t="s">
        <v>1429</v>
      </c>
      <c r="L9" s="1200" t="s">
        <v>11</v>
      </c>
    </row>
    <row r="10" spans="6:15">
      <c r="F10" s="1201" t="s">
        <v>1424</v>
      </c>
      <c r="G10" s="1202">
        <v>127507</v>
      </c>
      <c r="H10" s="1322">
        <v>124506</v>
      </c>
      <c r="I10" s="1415">
        <f>H10/G10*100</f>
        <v>97.646403726854217</v>
      </c>
      <c r="J10" s="1323">
        <v>68398</v>
      </c>
      <c r="K10" s="1323">
        <v>53405</v>
      </c>
      <c r="L10" s="1417">
        <f>K10/J10*100</f>
        <v>78.079768414281119</v>
      </c>
      <c r="M10" s="1204">
        <f>G10+J10</f>
        <v>195905</v>
      </c>
      <c r="N10" s="1204">
        <f>H10+K10</f>
        <v>177911</v>
      </c>
      <c r="O10" s="1327">
        <f>N10/M10*100</f>
        <v>90.814935810724577</v>
      </c>
    </row>
    <row r="11" spans="6:15">
      <c r="F11" s="1201" t="s">
        <v>1425</v>
      </c>
      <c r="G11" s="1202">
        <v>7019</v>
      </c>
      <c r="H11" s="1322">
        <v>6912</v>
      </c>
      <c r="I11" s="1415">
        <f t="shared" ref="I11:I12" si="0">H11/G11*100</f>
        <v>98.475566319988602</v>
      </c>
      <c r="J11" s="1323">
        <v>456</v>
      </c>
      <c r="K11" s="1323">
        <v>456</v>
      </c>
      <c r="L11" s="1417">
        <f t="shared" ref="L11:L12" si="1">K11/J11*100</f>
        <v>100</v>
      </c>
      <c r="M11" s="1204">
        <f t="shared" ref="M11:M12" si="2">G11+J11</f>
        <v>7475</v>
      </c>
      <c r="N11" s="1204">
        <f t="shared" ref="N11:N12" si="3">H11+K11</f>
        <v>7368</v>
      </c>
      <c r="O11" s="1327">
        <f t="shared" ref="O11:O12" si="4">N11/M11*100</f>
        <v>98.568561872909697</v>
      </c>
    </row>
    <row r="12" spans="6:15">
      <c r="F12" s="1201" t="s">
        <v>1426</v>
      </c>
      <c r="G12" s="1202">
        <v>90323</v>
      </c>
      <c r="H12" s="1322">
        <v>90323</v>
      </c>
      <c r="I12" s="1415">
        <f t="shared" si="0"/>
        <v>100</v>
      </c>
      <c r="J12" s="1323">
        <v>36066</v>
      </c>
      <c r="K12" s="1323">
        <v>32007</v>
      </c>
      <c r="L12" s="1417">
        <f t="shared" si="1"/>
        <v>88.745633006155373</v>
      </c>
      <c r="M12" s="1204">
        <f t="shared" si="2"/>
        <v>126389</v>
      </c>
      <c r="N12" s="1204">
        <f t="shared" si="3"/>
        <v>122330</v>
      </c>
      <c r="O12" s="1327">
        <f t="shared" si="4"/>
        <v>96.788486339792229</v>
      </c>
    </row>
    <row r="13" spans="6:15">
      <c r="F13" s="1201"/>
      <c r="G13" s="1203">
        <f>SUM(G10:G12)</f>
        <v>224849</v>
      </c>
      <c r="H13" s="1203">
        <f t="shared" ref="H13:K13" si="5">SUM(H10:H12)</f>
        <v>221741</v>
      </c>
      <c r="I13" s="1203">
        <f t="shared" si="5"/>
        <v>296.12197004684282</v>
      </c>
      <c r="J13" s="1203">
        <f t="shared" si="5"/>
        <v>104920</v>
      </c>
      <c r="K13" s="1203">
        <f t="shared" si="5"/>
        <v>85868</v>
      </c>
      <c r="L13" s="1412"/>
    </row>
    <row r="14" spans="6:15">
      <c r="F14" s="1201"/>
      <c r="G14" s="1201"/>
      <c r="H14" s="1205">
        <f>H13/G13*100</f>
        <v>98.617739015961831</v>
      </c>
      <c r="I14" s="1205"/>
      <c r="J14" s="1205"/>
      <c r="K14" s="1205">
        <f>K13/J13*100</f>
        <v>81.841402973694244</v>
      </c>
      <c r="L14" s="1327"/>
    </row>
    <row r="15" spans="6:15">
      <c r="F15" s="1201"/>
      <c r="G15" s="1328" t="s">
        <v>1513</v>
      </c>
      <c r="H15" s="1328"/>
      <c r="I15" s="1328"/>
      <c r="J15" s="1328" t="s">
        <v>1514</v>
      </c>
      <c r="K15" s="1328"/>
      <c r="L15" s="1413"/>
    </row>
    <row r="16" spans="6:15">
      <c r="F16" s="1201"/>
      <c r="G16" s="1329">
        <f>G13+J13</f>
        <v>329769</v>
      </c>
      <c r="H16" s="1328"/>
      <c r="I16" s="1328"/>
      <c r="J16" s="1329">
        <f>H13+K13</f>
        <v>307609</v>
      </c>
      <c r="K16" s="1201"/>
    </row>
    <row r="17" spans="6:15">
      <c r="F17" s="1201"/>
      <c r="G17" s="1201"/>
      <c r="H17" s="1205">
        <f>J16/G16*100</f>
        <v>93.280144586058725</v>
      </c>
      <c r="I17" s="1201"/>
      <c r="J17" s="1201"/>
      <c r="K17" s="1201"/>
    </row>
    <row r="18" spans="6:15">
      <c r="F18" s="1201"/>
      <c r="G18" s="1201"/>
      <c r="H18" s="1201"/>
      <c r="I18" s="1201"/>
      <c r="J18" s="1201"/>
      <c r="K18" s="1201"/>
    </row>
    <row r="20" spans="6:15">
      <c r="F20" s="1200" t="s">
        <v>1528</v>
      </c>
      <c r="G20" s="1324">
        <v>20973</v>
      </c>
      <c r="H20" s="1324">
        <v>20973</v>
      </c>
    </row>
    <row r="21" spans="6:15">
      <c r="F21" s="1200" t="s">
        <v>1529</v>
      </c>
      <c r="G21" s="1324">
        <v>5760</v>
      </c>
      <c r="H21" s="1324">
        <v>5760</v>
      </c>
    </row>
    <row r="22" spans="6:15">
      <c r="F22" s="1200" t="s">
        <v>1530</v>
      </c>
      <c r="G22" s="1324">
        <v>25455</v>
      </c>
      <c r="H22" s="1324">
        <v>25455</v>
      </c>
    </row>
    <row r="23" spans="6:15">
      <c r="G23" s="1416">
        <f>G13+G20+G21+G22</f>
        <v>277037</v>
      </c>
      <c r="H23" s="1416">
        <f>H13+H20+H21+H22</f>
        <v>273929</v>
      </c>
    </row>
    <row r="24" spans="6:15">
      <c r="G24" s="1416"/>
      <c r="H24" s="1416"/>
    </row>
    <row r="26" spans="6:15">
      <c r="F26" s="1783" t="s">
        <v>1512</v>
      </c>
      <c r="G26" s="1783"/>
      <c r="H26" s="1783"/>
      <c r="I26" s="1783"/>
      <c r="J26" s="1783"/>
      <c r="K26" s="1783"/>
      <c r="L26" s="1399"/>
    </row>
    <row r="27" spans="6:15">
      <c r="F27" s="1324"/>
      <c r="G27" s="1324"/>
      <c r="H27" s="1324"/>
      <c r="I27" s="1324"/>
      <c r="J27" s="1324"/>
      <c r="K27" s="1324"/>
      <c r="L27" s="1324"/>
      <c r="M27" s="1324"/>
      <c r="N27" s="1324"/>
      <c r="O27" s="1324"/>
    </row>
    <row r="28" spans="6:15">
      <c r="F28" s="1203"/>
      <c r="G28" s="1203" t="s">
        <v>1427</v>
      </c>
      <c r="H28" s="1203"/>
      <c r="I28" s="1203"/>
      <c r="J28" s="1203" t="s">
        <v>1430</v>
      </c>
      <c r="K28" s="1203"/>
      <c r="L28" s="1414"/>
      <c r="M28" s="1324" t="s">
        <v>1532</v>
      </c>
      <c r="N28" s="1324" t="s">
        <v>1531</v>
      </c>
      <c r="O28" s="1324" t="s">
        <v>11</v>
      </c>
    </row>
    <row r="29" spans="6:15">
      <c r="F29" s="1203"/>
      <c r="G29" s="1203" t="s">
        <v>1428</v>
      </c>
      <c r="H29" s="1203" t="s">
        <v>1429</v>
      </c>
      <c r="I29" s="1203" t="s">
        <v>11</v>
      </c>
      <c r="J29" s="1203" t="s">
        <v>1428</v>
      </c>
      <c r="K29" s="1203" t="s">
        <v>1429</v>
      </c>
      <c r="L29" s="1414" t="s">
        <v>11</v>
      </c>
      <c r="M29" s="1324"/>
      <c r="N29" s="1324"/>
      <c r="O29" s="1324"/>
    </row>
    <row r="30" spans="6:15">
      <c r="F30" s="1202" t="s">
        <v>1424</v>
      </c>
      <c r="G30" s="1202">
        <v>127507</v>
      </c>
      <c r="H30" s="1202"/>
      <c r="I30" s="1202">
        <f>H30/G30*100</f>
        <v>0</v>
      </c>
      <c r="J30" s="1323">
        <v>68398</v>
      </c>
      <c r="K30" s="1323"/>
      <c r="L30" s="1411">
        <f>K30/J30*100</f>
        <v>0</v>
      </c>
      <c r="M30" s="1324">
        <f>G30+J30</f>
        <v>195905</v>
      </c>
      <c r="N30" s="1324">
        <f>H30+K30</f>
        <v>0</v>
      </c>
      <c r="O30" s="1326">
        <f>N30/M30*100</f>
        <v>0</v>
      </c>
    </row>
    <row r="31" spans="6:15">
      <c r="F31" s="1202" t="s">
        <v>1425</v>
      </c>
      <c r="G31" s="1202">
        <v>7019</v>
      </c>
      <c r="H31" s="1202"/>
      <c r="I31" s="1202">
        <f t="shared" ref="I31:I32" si="6">H31/G31*100</f>
        <v>0</v>
      </c>
      <c r="J31" s="1323">
        <v>456</v>
      </c>
      <c r="K31" s="1323"/>
      <c r="L31" s="1411">
        <f t="shared" ref="L31:L32" si="7">K31/J31*100</f>
        <v>0</v>
      </c>
      <c r="M31" s="1324">
        <f t="shared" ref="M31:M32" si="8">G31+J31</f>
        <v>7475</v>
      </c>
      <c r="N31" s="1324">
        <f t="shared" ref="N31:N32" si="9">H31+K31</f>
        <v>0</v>
      </c>
      <c r="O31" s="1326">
        <f t="shared" ref="O31:O32" si="10">N31/M31*100</f>
        <v>0</v>
      </c>
    </row>
    <row r="32" spans="6:15">
      <c r="F32" s="1202" t="s">
        <v>1426</v>
      </c>
      <c r="G32" s="1202">
        <v>90323</v>
      </c>
      <c r="H32" s="1202"/>
      <c r="I32" s="1202">
        <f t="shared" si="6"/>
        <v>0</v>
      </c>
      <c r="J32" s="1323">
        <v>36066</v>
      </c>
      <c r="K32" s="1323"/>
      <c r="L32" s="1411">
        <f t="shared" si="7"/>
        <v>0</v>
      </c>
      <c r="M32" s="1324">
        <f t="shared" si="8"/>
        <v>126389</v>
      </c>
      <c r="N32" s="1324">
        <f t="shared" si="9"/>
        <v>0</v>
      </c>
      <c r="O32" s="1326">
        <f t="shared" si="10"/>
        <v>0</v>
      </c>
    </row>
    <row r="33" spans="6:15">
      <c r="F33" s="1202"/>
      <c r="G33" s="1203">
        <f>SUM(G30:G32)</f>
        <v>224849</v>
      </c>
      <c r="H33" s="1203">
        <f t="shared" ref="H33:K33" si="11">SUM(H30:H32)</f>
        <v>0</v>
      </c>
      <c r="I33" s="1203">
        <f t="shared" si="11"/>
        <v>0</v>
      </c>
      <c r="J33" s="1203">
        <f t="shared" si="11"/>
        <v>104920</v>
      </c>
      <c r="K33" s="1203">
        <f t="shared" si="11"/>
        <v>0</v>
      </c>
      <c r="L33" s="1412"/>
      <c r="M33" s="1324"/>
      <c r="N33" s="1324"/>
      <c r="O33" s="1324"/>
    </row>
    <row r="34" spans="6:15">
      <c r="F34" s="1202"/>
      <c r="G34" s="1202"/>
      <c r="H34" s="1202">
        <f>H33/G33*100</f>
        <v>0</v>
      </c>
      <c r="I34" s="1202"/>
      <c r="J34" s="1202"/>
      <c r="K34" s="1202">
        <f>K33/J33*100</f>
        <v>0</v>
      </c>
      <c r="L34" s="1414"/>
      <c r="M34" s="1324"/>
      <c r="N34" s="1324"/>
      <c r="O34" s="1324"/>
    </row>
    <row r="35" spans="6:15">
      <c r="F35" s="1202"/>
      <c r="G35" s="1202" t="s">
        <v>1513</v>
      </c>
      <c r="H35" s="1203"/>
      <c r="I35" s="1203"/>
      <c r="J35" s="1203" t="s">
        <v>1514</v>
      </c>
      <c r="K35" s="1203"/>
      <c r="L35" s="1412"/>
      <c r="M35" s="1324"/>
      <c r="N35" s="1324"/>
      <c r="O35" s="1324"/>
    </row>
    <row r="36" spans="6:15">
      <c r="F36" s="1202"/>
      <c r="G36" s="1202">
        <f>G33+J33</f>
        <v>329769</v>
      </c>
      <c r="H36" s="1203"/>
      <c r="I36" s="1203"/>
      <c r="J36" s="1203">
        <f>H33+K33</f>
        <v>0</v>
      </c>
      <c r="K36" s="1203"/>
      <c r="L36" s="1412"/>
      <c r="M36" s="1324"/>
      <c r="N36" s="1324"/>
      <c r="O36" s="1324"/>
    </row>
    <row r="37" spans="6:15">
      <c r="F37" s="1202"/>
      <c r="G37" s="1202"/>
      <c r="H37" s="1325">
        <f>J36/G36*100</f>
        <v>0</v>
      </c>
      <c r="I37" s="1202"/>
      <c r="J37" s="1202"/>
      <c r="K37" s="1202"/>
      <c r="L37" s="1414"/>
      <c r="M37" s="1324"/>
      <c r="N37" s="1324"/>
      <c r="O37" s="1324"/>
    </row>
    <row r="39" spans="6:15">
      <c r="F39" s="1200" t="s">
        <v>1528</v>
      </c>
      <c r="G39" s="1324">
        <v>20973</v>
      </c>
      <c r="H39" s="1324">
        <v>20973</v>
      </c>
    </row>
    <row r="40" spans="6:15">
      <c r="F40" s="1200" t="s">
        <v>1529</v>
      </c>
      <c r="G40" s="1324">
        <v>5760</v>
      </c>
      <c r="H40" s="1324">
        <v>5760</v>
      </c>
    </row>
    <row r="41" spans="6:15">
      <c r="F41" s="1200" t="s">
        <v>1530</v>
      </c>
      <c r="G41" s="1324">
        <v>25455</v>
      </c>
      <c r="H41" s="1324">
        <v>25455</v>
      </c>
    </row>
    <row r="42" spans="6:15">
      <c r="G42" s="1416">
        <f>G33+G39+G40+G41</f>
        <v>277037</v>
      </c>
      <c r="H42" s="1416">
        <f>H33+H39+H40+H41</f>
        <v>52188</v>
      </c>
    </row>
  </sheetData>
  <mergeCells count="4">
    <mergeCell ref="G8:H8"/>
    <mergeCell ref="J8:K8"/>
    <mergeCell ref="F6:K6"/>
    <mergeCell ref="F26:K26"/>
  </mergeCells>
  <pageMargins left="0.7" right="0.7" top="0.75" bottom="0.75" header="0.3" footer="0.3"/>
  <pageSetup paperSize="9" orientation="landscape" horizontalDpi="0" verticalDpi="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L22"/>
  <sheetViews>
    <sheetView view="pageBreakPreview" zoomScale="130" zoomScaleNormal="62" zoomScaleSheetLayoutView="130" workbookViewId="0">
      <pane xSplit="2" ySplit="2" topLeftCell="C9" activePane="bottomRight" state="frozen"/>
      <selection activeCell="P25" sqref="P25"/>
      <selection pane="topRight" activeCell="P25" sqref="P25"/>
      <selection pane="bottomLeft" activeCell="P25" sqref="P25"/>
      <selection pane="bottomRight" activeCell="A3" sqref="A3:K3"/>
    </sheetView>
  </sheetViews>
  <sheetFormatPr defaultColWidth="8.875" defaultRowHeight="15.75"/>
  <cols>
    <col min="1" max="1" width="3.375" style="949" customWidth="1"/>
    <col min="2" max="2" width="45" style="949" customWidth="1"/>
    <col min="3" max="3" width="17.5" style="969" customWidth="1"/>
    <col min="4" max="4" width="9.125" style="949" customWidth="1"/>
    <col min="5" max="5" width="6" style="949" customWidth="1"/>
    <col min="6" max="6" width="7" style="949" hidden="1" customWidth="1"/>
    <col min="7" max="7" width="6.625" style="949" customWidth="1"/>
    <col min="8" max="8" width="9.625" style="949" customWidth="1"/>
    <col min="9" max="9" width="9.875" style="949" customWidth="1"/>
    <col min="10" max="10" width="9.125" style="949" customWidth="1"/>
    <col min="11" max="11" width="8.875" style="949" customWidth="1"/>
    <col min="12" max="12" width="9.375" style="949" hidden="1" customWidth="1"/>
    <col min="13" max="257" width="9" style="949"/>
    <col min="258" max="258" width="3.375" style="949" customWidth="1"/>
    <col min="259" max="259" width="45" style="949" customWidth="1"/>
    <col min="260" max="260" width="17.5" style="949" customWidth="1"/>
    <col min="261" max="261" width="10.625" style="949" customWidth="1"/>
    <col min="262" max="262" width="7.125" style="949" customWidth="1"/>
    <col min="263" max="263" width="7" style="949" customWidth="1"/>
    <col min="264" max="264" width="7.125" style="949" customWidth="1"/>
    <col min="265" max="266" width="9.625" style="949" customWidth="1"/>
    <col min="267" max="267" width="9.125" style="949" customWidth="1"/>
    <col min="268" max="268" width="0" style="949" hidden="1" customWidth="1"/>
    <col min="269" max="513" width="9" style="949"/>
    <col min="514" max="514" width="3.375" style="949" customWidth="1"/>
    <col min="515" max="515" width="45" style="949" customWidth="1"/>
    <col min="516" max="516" width="17.5" style="949" customWidth="1"/>
    <col min="517" max="517" width="10.625" style="949" customWidth="1"/>
    <col min="518" max="518" width="7.125" style="949" customWidth="1"/>
    <col min="519" max="519" width="7" style="949" customWidth="1"/>
    <col min="520" max="520" width="7.125" style="949" customWidth="1"/>
    <col min="521" max="522" width="9.625" style="949" customWidth="1"/>
    <col min="523" max="523" width="9.125" style="949" customWidth="1"/>
    <col min="524" max="524" width="0" style="949" hidden="1" customWidth="1"/>
    <col min="525" max="769" width="9" style="949"/>
    <col min="770" max="770" width="3.375" style="949" customWidth="1"/>
    <col min="771" max="771" width="45" style="949" customWidth="1"/>
    <col min="772" max="772" width="17.5" style="949" customWidth="1"/>
    <col min="773" max="773" width="10.625" style="949" customWidth="1"/>
    <col min="774" max="774" width="7.125" style="949" customWidth="1"/>
    <col min="775" max="775" width="7" style="949" customWidth="1"/>
    <col min="776" max="776" width="7.125" style="949" customWidth="1"/>
    <col min="777" max="778" width="9.625" style="949" customWidth="1"/>
    <col min="779" max="779" width="9.125" style="949" customWidth="1"/>
    <col min="780" max="780" width="0" style="949" hidden="1" customWidth="1"/>
    <col min="781" max="1025" width="9" style="949"/>
    <col min="1026" max="1026" width="3.375" style="949" customWidth="1"/>
    <col min="1027" max="1027" width="45" style="949" customWidth="1"/>
    <col min="1028" max="1028" width="17.5" style="949" customWidth="1"/>
    <col min="1029" max="1029" width="10.625" style="949" customWidth="1"/>
    <col min="1030" max="1030" width="7.125" style="949" customWidth="1"/>
    <col min="1031" max="1031" width="7" style="949" customWidth="1"/>
    <col min="1032" max="1032" width="7.125" style="949" customWidth="1"/>
    <col min="1033" max="1034" width="9.625" style="949" customWidth="1"/>
    <col min="1035" max="1035" width="9.125" style="949" customWidth="1"/>
    <col min="1036" max="1036" width="0" style="949" hidden="1" customWidth="1"/>
    <col min="1037" max="1281" width="9" style="949"/>
    <col min="1282" max="1282" width="3.375" style="949" customWidth="1"/>
    <col min="1283" max="1283" width="45" style="949" customWidth="1"/>
    <col min="1284" max="1284" width="17.5" style="949" customWidth="1"/>
    <col min="1285" max="1285" width="10.625" style="949" customWidth="1"/>
    <col min="1286" max="1286" width="7.125" style="949" customWidth="1"/>
    <col min="1287" max="1287" width="7" style="949" customWidth="1"/>
    <col min="1288" max="1288" width="7.125" style="949" customWidth="1"/>
    <col min="1289" max="1290" width="9.625" style="949" customWidth="1"/>
    <col min="1291" max="1291" width="9.125" style="949" customWidth="1"/>
    <col min="1292" max="1292" width="0" style="949" hidden="1" customWidth="1"/>
    <col min="1293" max="1537" width="9" style="949"/>
    <col min="1538" max="1538" width="3.375" style="949" customWidth="1"/>
    <col min="1539" max="1539" width="45" style="949" customWidth="1"/>
    <col min="1540" max="1540" width="17.5" style="949" customWidth="1"/>
    <col min="1541" max="1541" width="10.625" style="949" customWidth="1"/>
    <col min="1542" max="1542" width="7.125" style="949" customWidth="1"/>
    <col min="1543" max="1543" width="7" style="949" customWidth="1"/>
    <col min="1544" max="1544" width="7.125" style="949" customWidth="1"/>
    <col min="1545" max="1546" width="9.625" style="949" customWidth="1"/>
    <col min="1547" max="1547" width="9.125" style="949" customWidth="1"/>
    <col min="1548" max="1548" width="0" style="949" hidden="1" customWidth="1"/>
    <col min="1549" max="1793" width="9" style="949"/>
    <col min="1794" max="1794" width="3.375" style="949" customWidth="1"/>
    <col min="1795" max="1795" width="45" style="949" customWidth="1"/>
    <col min="1796" max="1796" width="17.5" style="949" customWidth="1"/>
    <col min="1797" max="1797" width="10.625" style="949" customWidth="1"/>
    <col min="1798" max="1798" width="7.125" style="949" customWidth="1"/>
    <col min="1799" max="1799" width="7" style="949" customWidth="1"/>
    <col min="1800" max="1800" width="7.125" style="949" customWidth="1"/>
    <col min="1801" max="1802" width="9.625" style="949" customWidth="1"/>
    <col min="1803" max="1803" width="9.125" style="949" customWidth="1"/>
    <col min="1804" max="1804" width="0" style="949" hidden="1" customWidth="1"/>
    <col min="1805" max="2049" width="9" style="949"/>
    <col min="2050" max="2050" width="3.375" style="949" customWidth="1"/>
    <col min="2051" max="2051" width="45" style="949" customWidth="1"/>
    <col min="2052" max="2052" width="17.5" style="949" customWidth="1"/>
    <col min="2053" max="2053" width="10.625" style="949" customWidth="1"/>
    <col min="2054" max="2054" width="7.125" style="949" customWidth="1"/>
    <col min="2055" max="2055" width="7" style="949" customWidth="1"/>
    <col min="2056" max="2056" width="7.125" style="949" customWidth="1"/>
    <col min="2057" max="2058" width="9.625" style="949" customWidth="1"/>
    <col min="2059" max="2059" width="9.125" style="949" customWidth="1"/>
    <col min="2060" max="2060" width="0" style="949" hidden="1" customWidth="1"/>
    <col min="2061" max="2305" width="9" style="949"/>
    <col min="2306" max="2306" width="3.375" style="949" customWidth="1"/>
    <col min="2307" max="2307" width="45" style="949" customWidth="1"/>
    <col min="2308" max="2308" width="17.5" style="949" customWidth="1"/>
    <col min="2309" max="2309" width="10.625" style="949" customWidth="1"/>
    <col min="2310" max="2310" width="7.125" style="949" customWidth="1"/>
    <col min="2311" max="2311" width="7" style="949" customWidth="1"/>
    <col min="2312" max="2312" width="7.125" style="949" customWidth="1"/>
    <col min="2313" max="2314" width="9.625" style="949" customWidth="1"/>
    <col min="2315" max="2315" width="9.125" style="949" customWidth="1"/>
    <col min="2316" max="2316" width="0" style="949" hidden="1" customWidth="1"/>
    <col min="2317" max="2561" width="9" style="949"/>
    <col min="2562" max="2562" width="3.375" style="949" customWidth="1"/>
    <col min="2563" max="2563" width="45" style="949" customWidth="1"/>
    <col min="2564" max="2564" width="17.5" style="949" customWidth="1"/>
    <col min="2565" max="2565" width="10.625" style="949" customWidth="1"/>
    <col min="2566" max="2566" width="7.125" style="949" customWidth="1"/>
    <col min="2567" max="2567" width="7" style="949" customWidth="1"/>
    <col min="2568" max="2568" width="7.125" style="949" customWidth="1"/>
    <col min="2569" max="2570" width="9.625" style="949" customWidth="1"/>
    <col min="2571" max="2571" width="9.125" style="949" customWidth="1"/>
    <col min="2572" max="2572" width="0" style="949" hidden="1" customWidth="1"/>
    <col min="2573" max="2817" width="9" style="949"/>
    <col min="2818" max="2818" width="3.375" style="949" customWidth="1"/>
    <col min="2819" max="2819" width="45" style="949" customWidth="1"/>
    <col min="2820" max="2820" width="17.5" style="949" customWidth="1"/>
    <col min="2821" max="2821" width="10.625" style="949" customWidth="1"/>
    <col min="2822" max="2822" width="7.125" style="949" customWidth="1"/>
    <col min="2823" max="2823" width="7" style="949" customWidth="1"/>
    <col min="2824" max="2824" width="7.125" style="949" customWidth="1"/>
    <col min="2825" max="2826" width="9.625" style="949" customWidth="1"/>
    <col min="2827" max="2827" width="9.125" style="949" customWidth="1"/>
    <col min="2828" max="2828" width="0" style="949" hidden="1" customWidth="1"/>
    <col min="2829" max="3073" width="9" style="949"/>
    <col min="3074" max="3074" width="3.375" style="949" customWidth="1"/>
    <col min="3075" max="3075" width="45" style="949" customWidth="1"/>
    <col min="3076" max="3076" width="17.5" style="949" customWidth="1"/>
    <col min="3077" max="3077" width="10.625" style="949" customWidth="1"/>
    <col min="3078" max="3078" width="7.125" style="949" customWidth="1"/>
    <col min="3079" max="3079" width="7" style="949" customWidth="1"/>
    <col min="3080" max="3080" width="7.125" style="949" customWidth="1"/>
    <col min="3081" max="3082" width="9.625" style="949" customWidth="1"/>
    <col min="3083" max="3083" width="9.125" style="949" customWidth="1"/>
    <col min="3084" max="3084" width="0" style="949" hidden="1" customWidth="1"/>
    <col min="3085" max="3329" width="9" style="949"/>
    <col min="3330" max="3330" width="3.375" style="949" customWidth="1"/>
    <col min="3331" max="3331" width="45" style="949" customWidth="1"/>
    <col min="3332" max="3332" width="17.5" style="949" customWidth="1"/>
    <col min="3333" max="3333" width="10.625" style="949" customWidth="1"/>
    <col min="3334" max="3334" width="7.125" style="949" customWidth="1"/>
    <col min="3335" max="3335" width="7" style="949" customWidth="1"/>
    <col min="3336" max="3336" width="7.125" style="949" customWidth="1"/>
    <col min="3337" max="3338" width="9.625" style="949" customWidth="1"/>
    <col min="3339" max="3339" width="9.125" style="949" customWidth="1"/>
    <col min="3340" max="3340" width="0" style="949" hidden="1" customWidth="1"/>
    <col min="3341" max="3585" width="9" style="949"/>
    <col min="3586" max="3586" width="3.375" style="949" customWidth="1"/>
    <col min="3587" max="3587" width="45" style="949" customWidth="1"/>
    <col min="3588" max="3588" width="17.5" style="949" customWidth="1"/>
    <col min="3589" max="3589" width="10.625" style="949" customWidth="1"/>
    <col min="3590" max="3590" width="7.125" style="949" customWidth="1"/>
    <col min="3591" max="3591" width="7" style="949" customWidth="1"/>
    <col min="3592" max="3592" width="7.125" style="949" customWidth="1"/>
    <col min="3593" max="3594" width="9.625" style="949" customWidth="1"/>
    <col min="3595" max="3595" width="9.125" style="949" customWidth="1"/>
    <col min="3596" max="3596" width="0" style="949" hidden="1" customWidth="1"/>
    <col min="3597" max="3841" width="9" style="949"/>
    <col min="3842" max="3842" width="3.375" style="949" customWidth="1"/>
    <col min="3843" max="3843" width="45" style="949" customWidth="1"/>
    <col min="3844" max="3844" width="17.5" style="949" customWidth="1"/>
    <col min="3845" max="3845" width="10.625" style="949" customWidth="1"/>
    <col min="3846" max="3846" width="7.125" style="949" customWidth="1"/>
    <col min="3847" max="3847" width="7" style="949" customWidth="1"/>
    <col min="3848" max="3848" width="7.125" style="949" customWidth="1"/>
    <col min="3849" max="3850" width="9.625" style="949" customWidth="1"/>
    <col min="3851" max="3851" width="9.125" style="949" customWidth="1"/>
    <col min="3852" max="3852" width="0" style="949" hidden="1" customWidth="1"/>
    <col min="3853" max="4097" width="9" style="949"/>
    <col min="4098" max="4098" width="3.375" style="949" customWidth="1"/>
    <col min="4099" max="4099" width="45" style="949" customWidth="1"/>
    <col min="4100" max="4100" width="17.5" style="949" customWidth="1"/>
    <col min="4101" max="4101" width="10.625" style="949" customWidth="1"/>
    <col min="4102" max="4102" width="7.125" style="949" customWidth="1"/>
    <col min="4103" max="4103" width="7" style="949" customWidth="1"/>
    <col min="4104" max="4104" width="7.125" style="949" customWidth="1"/>
    <col min="4105" max="4106" width="9.625" style="949" customWidth="1"/>
    <col min="4107" max="4107" width="9.125" style="949" customWidth="1"/>
    <col min="4108" max="4108" width="0" style="949" hidden="1" customWidth="1"/>
    <col min="4109" max="4353" width="9" style="949"/>
    <col min="4354" max="4354" width="3.375" style="949" customWidth="1"/>
    <col min="4355" max="4355" width="45" style="949" customWidth="1"/>
    <col min="4356" max="4356" width="17.5" style="949" customWidth="1"/>
    <col min="4357" max="4357" width="10.625" style="949" customWidth="1"/>
    <col min="4358" max="4358" width="7.125" style="949" customWidth="1"/>
    <col min="4359" max="4359" width="7" style="949" customWidth="1"/>
    <col min="4360" max="4360" width="7.125" style="949" customWidth="1"/>
    <col min="4361" max="4362" width="9.625" style="949" customWidth="1"/>
    <col min="4363" max="4363" width="9.125" style="949" customWidth="1"/>
    <col min="4364" max="4364" width="0" style="949" hidden="1" customWidth="1"/>
    <col min="4365" max="4609" width="9" style="949"/>
    <col min="4610" max="4610" width="3.375" style="949" customWidth="1"/>
    <col min="4611" max="4611" width="45" style="949" customWidth="1"/>
    <col min="4612" max="4612" width="17.5" style="949" customWidth="1"/>
    <col min="4613" max="4613" width="10.625" style="949" customWidth="1"/>
    <col min="4614" max="4614" width="7.125" style="949" customWidth="1"/>
    <col min="4615" max="4615" width="7" style="949" customWidth="1"/>
    <col min="4616" max="4616" width="7.125" style="949" customWidth="1"/>
    <col min="4617" max="4618" width="9.625" style="949" customWidth="1"/>
    <col min="4619" max="4619" width="9.125" style="949" customWidth="1"/>
    <col min="4620" max="4620" width="0" style="949" hidden="1" customWidth="1"/>
    <col min="4621" max="4865" width="9" style="949"/>
    <col min="4866" max="4866" width="3.375" style="949" customWidth="1"/>
    <col min="4867" max="4867" width="45" style="949" customWidth="1"/>
    <col min="4868" max="4868" width="17.5" style="949" customWidth="1"/>
    <col min="4869" max="4869" width="10.625" style="949" customWidth="1"/>
    <col min="4870" max="4870" width="7.125" style="949" customWidth="1"/>
    <col min="4871" max="4871" width="7" style="949" customWidth="1"/>
    <col min="4872" max="4872" width="7.125" style="949" customWidth="1"/>
    <col min="4873" max="4874" width="9.625" style="949" customWidth="1"/>
    <col min="4875" max="4875" width="9.125" style="949" customWidth="1"/>
    <col min="4876" max="4876" width="0" style="949" hidden="1" customWidth="1"/>
    <col min="4877" max="5121" width="9" style="949"/>
    <col min="5122" max="5122" width="3.375" style="949" customWidth="1"/>
    <col min="5123" max="5123" width="45" style="949" customWidth="1"/>
    <col min="5124" max="5124" width="17.5" style="949" customWidth="1"/>
    <col min="5125" max="5125" width="10.625" style="949" customWidth="1"/>
    <col min="5126" max="5126" width="7.125" style="949" customWidth="1"/>
    <col min="5127" max="5127" width="7" style="949" customWidth="1"/>
    <col min="5128" max="5128" width="7.125" style="949" customWidth="1"/>
    <col min="5129" max="5130" width="9.625" style="949" customWidth="1"/>
    <col min="5131" max="5131" width="9.125" style="949" customWidth="1"/>
    <col min="5132" max="5132" width="0" style="949" hidden="1" customWidth="1"/>
    <col min="5133" max="5377" width="9" style="949"/>
    <col min="5378" max="5378" width="3.375" style="949" customWidth="1"/>
    <col min="5379" max="5379" width="45" style="949" customWidth="1"/>
    <col min="5380" max="5380" width="17.5" style="949" customWidth="1"/>
    <col min="5381" max="5381" width="10.625" style="949" customWidth="1"/>
    <col min="5382" max="5382" width="7.125" style="949" customWidth="1"/>
    <col min="5383" max="5383" width="7" style="949" customWidth="1"/>
    <col min="5384" max="5384" width="7.125" style="949" customWidth="1"/>
    <col min="5385" max="5386" width="9.625" style="949" customWidth="1"/>
    <col min="5387" max="5387" width="9.125" style="949" customWidth="1"/>
    <col min="5388" max="5388" width="0" style="949" hidden="1" customWidth="1"/>
    <col min="5389" max="5633" width="9" style="949"/>
    <col min="5634" max="5634" width="3.375" style="949" customWidth="1"/>
    <col min="5635" max="5635" width="45" style="949" customWidth="1"/>
    <col min="5636" max="5636" width="17.5" style="949" customWidth="1"/>
    <col min="5637" max="5637" width="10.625" style="949" customWidth="1"/>
    <col min="5638" max="5638" width="7.125" style="949" customWidth="1"/>
    <col min="5639" max="5639" width="7" style="949" customWidth="1"/>
    <col min="5640" max="5640" width="7.125" style="949" customWidth="1"/>
    <col min="5641" max="5642" width="9.625" style="949" customWidth="1"/>
    <col min="5643" max="5643" width="9.125" style="949" customWidth="1"/>
    <col min="5644" max="5644" width="0" style="949" hidden="1" customWidth="1"/>
    <col min="5645" max="5889" width="9" style="949"/>
    <col min="5890" max="5890" width="3.375" style="949" customWidth="1"/>
    <col min="5891" max="5891" width="45" style="949" customWidth="1"/>
    <col min="5892" max="5892" width="17.5" style="949" customWidth="1"/>
    <col min="5893" max="5893" width="10.625" style="949" customWidth="1"/>
    <col min="5894" max="5894" width="7.125" style="949" customWidth="1"/>
    <col min="5895" max="5895" width="7" style="949" customWidth="1"/>
    <col min="5896" max="5896" width="7.125" style="949" customWidth="1"/>
    <col min="5897" max="5898" width="9.625" style="949" customWidth="1"/>
    <col min="5899" max="5899" width="9.125" style="949" customWidth="1"/>
    <col min="5900" max="5900" width="0" style="949" hidden="1" customWidth="1"/>
    <col min="5901" max="6145" width="9" style="949"/>
    <col min="6146" max="6146" width="3.375" style="949" customWidth="1"/>
    <col min="6147" max="6147" width="45" style="949" customWidth="1"/>
    <col min="6148" max="6148" width="17.5" style="949" customWidth="1"/>
    <col min="6149" max="6149" width="10.625" style="949" customWidth="1"/>
    <col min="6150" max="6150" width="7.125" style="949" customWidth="1"/>
    <col min="6151" max="6151" width="7" style="949" customWidth="1"/>
    <col min="6152" max="6152" width="7.125" style="949" customWidth="1"/>
    <col min="6153" max="6154" width="9.625" style="949" customWidth="1"/>
    <col min="6155" max="6155" width="9.125" style="949" customWidth="1"/>
    <col min="6156" max="6156" width="0" style="949" hidden="1" customWidth="1"/>
    <col min="6157" max="6401" width="9" style="949"/>
    <col min="6402" max="6402" width="3.375" style="949" customWidth="1"/>
    <col min="6403" max="6403" width="45" style="949" customWidth="1"/>
    <col min="6404" max="6404" width="17.5" style="949" customWidth="1"/>
    <col min="6405" max="6405" width="10.625" style="949" customWidth="1"/>
    <col min="6406" max="6406" width="7.125" style="949" customWidth="1"/>
    <col min="6407" max="6407" width="7" style="949" customWidth="1"/>
    <col min="6408" max="6408" width="7.125" style="949" customWidth="1"/>
    <col min="6409" max="6410" width="9.625" style="949" customWidth="1"/>
    <col min="6411" max="6411" width="9.125" style="949" customWidth="1"/>
    <col min="6412" max="6412" width="0" style="949" hidden="1" customWidth="1"/>
    <col min="6413" max="6657" width="9" style="949"/>
    <col min="6658" max="6658" width="3.375" style="949" customWidth="1"/>
    <col min="6659" max="6659" width="45" style="949" customWidth="1"/>
    <col min="6660" max="6660" width="17.5" style="949" customWidth="1"/>
    <col min="6661" max="6661" width="10.625" style="949" customWidth="1"/>
    <col min="6662" max="6662" width="7.125" style="949" customWidth="1"/>
    <col min="6663" max="6663" width="7" style="949" customWidth="1"/>
    <col min="6664" max="6664" width="7.125" style="949" customWidth="1"/>
    <col min="6665" max="6666" width="9.625" style="949" customWidth="1"/>
    <col min="6667" max="6667" width="9.125" style="949" customWidth="1"/>
    <col min="6668" max="6668" width="0" style="949" hidden="1" customWidth="1"/>
    <col min="6669" max="6913" width="9" style="949"/>
    <col min="6914" max="6914" width="3.375" style="949" customWidth="1"/>
    <col min="6915" max="6915" width="45" style="949" customWidth="1"/>
    <col min="6916" max="6916" width="17.5" style="949" customWidth="1"/>
    <col min="6917" max="6917" width="10.625" style="949" customWidth="1"/>
    <col min="6918" max="6918" width="7.125" style="949" customWidth="1"/>
    <col min="6919" max="6919" width="7" style="949" customWidth="1"/>
    <col min="6920" max="6920" width="7.125" style="949" customWidth="1"/>
    <col min="6921" max="6922" width="9.625" style="949" customWidth="1"/>
    <col min="6923" max="6923" width="9.125" style="949" customWidth="1"/>
    <col min="6924" max="6924" width="0" style="949" hidden="1" customWidth="1"/>
    <col min="6925" max="7169" width="9" style="949"/>
    <col min="7170" max="7170" width="3.375" style="949" customWidth="1"/>
    <col min="7171" max="7171" width="45" style="949" customWidth="1"/>
    <col min="7172" max="7172" width="17.5" style="949" customWidth="1"/>
    <col min="7173" max="7173" width="10.625" style="949" customWidth="1"/>
    <col min="7174" max="7174" width="7.125" style="949" customWidth="1"/>
    <col min="7175" max="7175" width="7" style="949" customWidth="1"/>
    <col min="7176" max="7176" width="7.125" style="949" customWidth="1"/>
    <col min="7177" max="7178" width="9.625" style="949" customWidth="1"/>
    <col min="7179" max="7179" width="9.125" style="949" customWidth="1"/>
    <col min="7180" max="7180" width="0" style="949" hidden="1" customWidth="1"/>
    <col min="7181" max="7425" width="9" style="949"/>
    <col min="7426" max="7426" width="3.375" style="949" customWidth="1"/>
    <col min="7427" max="7427" width="45" style="949" customWidth="1"/>
    <col min="7428" max="7428" width="17.5" style="949" customWidth="1"/>
    <col min="7429" max="7429" width="10.625" style="949" customWidth="1"/>
    <col min="7430" max="7430" width="7.125" style="949" customWidth="1"/>
    <col min="7431" max="7431" width="7" style="949" customWidth="1"/>
    <col min="7432" max="7432" width="7.125" style="949" customWidth="1"/>
    <col min="7433" max="7434" width="9.625" style="949" customWidth="1"/>
    <col min="7435" max="7435" width="9.125" style="949" customWidth="1"/>
    <col min="7436" max="7436" width="0" style="949" hidden="1" customWidth="1"/>
    <col min="7437" max="7681" width="9" style="949"/>
    <col min="7682" max="7682" width="3.375" style="949" customWidth="1"/>
    <col min="7683" max="7683" width="45" style="949" customWidth="1"/>
    <col min="7684" max="7684" width="17.5" style="949" customWidth="1"/>
    <col min="7685" max="7685" width="10.625" style="949" customWidth="1"/>
    <col min="7686" max="7686" width="7.125" style="949" customWidth="1"/>
    <col min="7687" max="7687" width="7" style="949" customWidth="1"/>
    <col min="7688" max="7688" width="7.125" style="949" customWidth="1"/>
    <col min="7689" max="7690" width="9.625" style="949" customWidth="1"/>
    <col min="7691" max="7691" width="9.125" style="949" customWidth="1"/>
    <col min="7692" max="7692" width="0" style="949" hidden="1" customWidth="1"/>
    <col min="7693" max="7937" width="9" style="949"/>
    <col min="7938" max="7938" width="3.375" style="949" customWidth="1"/>
    <col min="7939" max="7939" width="45" style="949" customWidth="1"/>
    <col min="7940" max="7940" width="17.5" style="949" customWidth="1"/>
    <col min="7941" max="7941" width="10.625" style="949" customWidth="1"/>
    <col min="7942" max="7942" width="7.125" style="949" customWidth="1"/>
    <col min="7943" max="7943" width="7" style="949" customWidth="1"/>
    <col min="7944" max="7944" width="7.125" style="949" customWidth="1"/>
    <col min="7945" max="7946" width="9.625" style="949" customWidth="1"/>
    <col min="7947" max="7947" width="9.125" style="949" customWidth="1"/>
    <col min="7948" max="7948" width="0" style="949" hidden="1" customWidth="1"/>
    <col min="7949" max="8193" width="9" style="949"/>
    <col min="8194" max="8194" width="3.375" style="949" customWidth="1"/>
    <col min="8195" max="8195" width="45" style="949" customWidth="1"/>
    <col min="8196" max="8196" width="17.5" style="949" customWidth="1"/>
    <col min="8197" max="8197" width="10.625" style="949" customWidth="1"/>
    <col min="8198" max="8198" width="7.125" style="949" customWidth="1"/>
    <col min="8199" max="8199" width="7" style="949" customWidth="1"/>
    <col min="8200" max="8200" width="7.125" style="949" customWidth="1"/>
    <col min="8201" max="8202" width="9.625" style="949" customWidth="1"/>
    <col min="8203" max="8203" width="9.125" style="949" customWidth="1"/>
    <col min="8204" max="8204" width="0" style="949" hidden="1" customWidth="1"/>
    <col min="8205" max="8449" width="9" style="949"/>
    <col min="8450" max="8450" width="3.375" style="949" customWidth="1"/>
    <col min="8451" max="8451" width="45" style="949" customWidth="1"/>
    <col min="8452" max="8452" width="17.5" style="949" customWidth="1"/>
    <col min="8453" max="8453" width="10.625" style="949" customWidth="1"/>
    <col min="8454" max="8454" width="7.125" style="949" customWidth="1"/>
    <col min="8455" max="8455" width="7" style="949" customWidth="1"/>
    <col min="8456" max="8456" width="7.125" style="949" customWidth="1"/>
    <col min="8457" max="8458" width="9.625" style="949" customWidth="1"/>
    <col min="8459" max="8459" width="9.125" style="949" customWidth="1"/>
    <col min="8460" max="8460" width="0" style="949" hidden="1" customWidth="1"/>
    <col min="8461" max="8705" width="9" style="949"/>
    <col min="8706" max="8706" width="3.375" style="949" customWidth="1"/>
    <col min="8707" max="8707" width="45" style="949" customWidth="1"/>
    <col min="8708" max="8708" width="17.5" style="949" customWidth="1"/>
    <col min="8709" max="8709" width="10.625" style="949" customWidth="1"/>
    <col min="8710" max="8710" width="7.125" style="949" customWidth="1"/>
    <col min="8711" max="8711" width="7" style="949" customWidth="1"/>
    <col min="8712" max="8712" width="7.125" style="949" customWidth="1"/>
    <col min="8713" max="8714" width="9.625" style="949" customWidth="1"/>
    <col min="8715" max="8715" width="9.125" style="949" customWidth="1"/>
    <col min="8716" max="8716" width="0" style="949" hidden="1" customWidth="1"/>
    <col min="8717" max="8961" width="9" style="949"/>
    <col min="8962" max="8962" width="3.375" style="949" customWidth="1"/>
    <col min="8963" max="8963" width="45" style="949" customWidth="1"/>
    <col min="8964" max="8964" width="17.5" style="949" customWidth="1"/>
    <col min="8965" max="8965" width="10.625" style="949" customWidth="1"/>
    <col min="8966" max="8966" width="7.125" style="949" customWidth="1"/>
    <col min="8967" max="8967" width="7" style="949" customWidth="1"/>
    <col min="8968" max="8968" width="7.125" style="949" customWidth="1"/>
    <col min="8969" max="8970" width="9.625" style="949" customWidth="1"/>
    <col min="8971" max="8971" width="9.125" style="949" customWidth="1"/>
    <col min="8972" max="8972" width="0" style="949" hidden="1" customWidth="1"/>
    <col min="8973" max="9217" width="9" style="949"/>
    <col min="9218" max="9218" width="3.375" style="949" customWidth="1"/>
    <col min="9219" max="9219" width="45" style="949" customWidth="1"/>
    <col min="9220" max="9220" width="17.5" style="949" customWidth="1"/>
    <col min="9221" max="9221" width="10.625" style="949" customWidth="1"/>
    <col min="9222" max="9222" width="7.125" style="949" customWidth="1"/>
    <col min="9223" max="9223" width="7" style="949" customWidth="1"/>
    <col min="9224" max="9224" width="7.125" style="949" customWidth="1"/>
    <col min="9225" max="9226" width="9.625" style="949" customWidth="1"/>
    <col min="9227" max="9227" width="9.125" style="949" customWidth="1"/>
    <col min="9228" max="9228" width="0" style="949" hidden="1" customWidth="1"/>
    <col min="9229" max="9473" width="9" style="949"/>
    <col min="9474" max="9474" width="3.375" style="949" customWidth="1"/>
    <col min="9475" max="9475" width="45" style="949" customWidth="1"/>
    <col min="9476" max="9476" width="17.5" style="949" customWidth="1"/>
    <col min="9477" max="9477" width="10.625" style="949" customWidth="1"/>
    <col min="9478" max="9478" width="7.125" style="949" customWidth="1"/>
    <col min="9479" max="9479" width="7" style="949" customWidth="1"/>
    <col min="9480" max="9480" width="7.125" style="949" customWidth="1"/>
    <col min="9481" max="9482" width="9.625" style="949" customWidth="1"/>
    <col min="9483" max="9483" width="9.125" style="949" customWidth="1"/>
    <col min="9484" max="9484" width="0" style="949" hidden="1" customWidth="1"/>
    <col min="9485" max="9729" width="9" style="949"/>
    <col min="9730" max="9730" width="3.375" style="949" customWidth="1"/>
    <col min="9731" max="9731" width="45" style="949" customWidth="1"/>
    <col min="9732" max="9732" width="17.5" style="949" customWidth="1"/>
    <col min="9733" max="9733" width="10.625" style="949" customWidth="1"/>
    <col min="9734" max="9734" width="7.125" style="949" customWidth="1"/>
    <col min="9735" max="9735" width="7" style="949" customWidth="1"/>
    <col min="9736" max="9736" width="7.125" style="949" customWidth="1"/>
    <col min="9737" max="9738" width="9.625" style="949" customWidth="1"/>
    <col min="9739" max="9739" width="9.125" style="949" customWidth="1"/>
    <col min="9740" max="9740" width="0" style="949" hidden="1" customWidth="1"/>
    <col min="9741" max="9985" width="9" style="949"/>
    <col min="9986" max="9986" width="3.375" style="949" customWidth="1"/>
    <col min="9987" max="9987" width="45" style="949" customWidth="1"/>
    <col min="9988" max="9988" width="17.5" style="949" customWidth="1"/>
    <col min="9989" max="9989" width="10.625" style="949" customWidth="1"/>
    <col min="9990" max="9990" width="7.125" style="949" customWidth="1"/>
    <col min="9991" max="9991" width="7" style="949" customWidth="1"/>
    <col min="9992" max="9992" width="7.125" style="949" customWidth="1"/>
    <col min="9993" max="9994" width="9.625" style="949" customWidth="1"/>
    <col min="9995" max="9995" width="9.125" style="949" customWidth="1"/>
    <col min="9996" max="9996" width="0" style="949" hidden="1" customWidth="1"/>
    <col min="9997" max="10241" width="9" style="949"/>
    <col min="10242" max="10242" width="3.375" style="949" customWidth="1"/>
    <col min="10243" max="10243" width="45" style="949" customWidth="1"/>
    <col min="10244" max="10244" width="17.5" style="949" customWidth="1"/>
    <col min="10245" max="10245" width="10.625" style="949" customWidth="1"/>
    <col min="10246" max="10246" width="7.125" style="949" customWidth="1"/>
    <col min="10247" max="10247" width="7" style="949" customWidth="1"/>
    <col min="10248" max="10248" width="7.125" style="949" customWidth="1"/>
    <col min="10249" max="10250" width="9.625" style="949" customWidth="1"/>
    <col min="10251" max="10251" width="9.125" style="949" customWidth="1"/>
    <col min="10252" max="10252" width="0" style="949" hidden="1" customWidth="1"/>
    <col min="10253" max="10497" width="9" style="949"/>
    <col min="10498" max="10498" width="3.375" style="949" customWidth="1"/>
    <col min="10499" max="10499" width="45" style="949" customWidth="1"/>
    <col min="10500" max="10500" width="17.5" style="949" customWidth="1"/>
    <col min="10501" max="10501" width="10.625" style="949" customWidth="1"/>
    <col min="10502" max="10502" width="7.125" style="949" customWidth="1"/>
    <col min="10503" max="10503" width="7" style="949" customWidth="1"/>
    <col min="10504" max="10504" width="7.125" style="949" customWidth="1"/>
    <col min="10505" max="10506" width="9.625" style="949" customWidth="1"/>
    <col min="10507" max="10507" width="9.125" style="949" customWidth="1"/>
    <col min="10508" max="10508" width="0" style="949" hidden="1" customWidth="1"/>
    <col min="10509" max="10753" width="9" style="949"/>
    <col min="10754" max="10754" width="3.375" style="949" customWidth="1"/>
    <col min="10755" max="10755" width="45" style="949" customWidth="1"/>
    <col min="10756" max="10756" width="17.5" style="949" customWidth="1"/>
    <col min="10757" max="10757" width="10.625" style="949" customWidth="1"/>
    <col min="10758" max="10758" width="7.125" style="949" customWidth="1"/>
    <col min="10759" max="10759" width="7" style="949" customWidth="1"/>
    <col min="10760" max="10760" width="7.125" style="949" customWidth="1"/>
    <col min="10761" max="10762" width="9.625" style="949" customWidth="1"/>
    <col min="10763" max="10763" width="9.125" style="949" customWidth="1"/>
    <col min="10764" max="10764" width="0" style="949" hidden="1" customWidth="1"/>
    <col min="10765" max="11009" width="9" style="949"/>
    <col min="11010" max="11010" width="3.375" style="949" customWidth="1"/>
    <col min="11011" max="11011" width="45" style="949" customWidth="1"/>
    <col min="11012" max="11012" width="17.5" style="949" customWidth="1"/>
    <col min="11013" max="11013" width="10.625" style="949" customWidth="1"/>
    <col min="11014" max="11014" width="7.125" style="949" customWidth="1"/>
    <col min="11015" max="11015" width="7" style="949" customWidth="1"/>
    <col min="11016" max="11016" width="7.125" style="949" customWidth="1"/>
    <col min="11017" max="11018" width="9.625" style="949" customWidth="1"/>
    <col min="11019" max="11019" width="9.125" style="949" customWidth="1"/>
    <col min="11020" max="11020" width="0" style="949" hidden="1" customWidth="1"/>
    <col min="11021" max="11265" width="9" style="949"/>
    <col min="11266" max="11266" width="3.375" style="949" customWidth="1"/>
    <col min="11267" max="11267" width="45" style="949" customWidth="1"/>
    <col min="11268" max="11268" width="17.5" style="949" customWidth="1"/>
    <col min="11269" max="11269" width="10.625" style="949" customWidth="1"/>
    <col min="11270" max="11270" width="7.125" style="949" customWidth="1"/>
    <col min="11271" max="11271" width="7" style="949" customWidth="1"/>
    <col min="11272" max="11272" width="7.125" style="949" customWidth="1"/>
    <col min="11273" max="11274" width="9.625" style="949" customWidth="1"/>
    <col min="11275" max="11275" width="9.125" style="949" customWidth="1"/>
    <col min="11276" max="11276" width="0" style="949" hidden="1" customWidth="1"/>
    <col min="11277" max="11521" width="9" style="949"/>
    <col min="11522" max="11522" width="3.375" style="949" customWidth="1"/>
    <col min="11523" max="11523" width="45" style="949" customWidth="1"/>
    <col min="11524" max="11524" width="17.5" style="949" customWidth="1"/>
    <col min="11525" max="11525" width="10.625" style="949" customWidth="1"/>
    <col min="11526" max="11526" width="7.125" style="949" customWidth="1"/>
    <col min="11527" max="11527" width="7" style="949" customWidth="1"/>
    <col min="11528" max="11528" width="7.125" style="949" customWidth="1"/>
    <col min="11529" max="11530" width="9.625" style="949" customWidth="1"/>
    <col min="11531" max="11531" width="9.125" style="949" customWidth="1"/>
    <col min="11532" max="11532" width="0" style="949" hidden="1" customWidth="1"/>
    <col min="11533" max="11777" width="9" style="949"/>
    <col min="11778" max="11778" width="3.375" style="949" customWidth="1"/>
    <col min="11779" max="11779" width="45" style="949" customWidth="1"/>
    <col min="11780" max="11780" width="17.5" style="949" customWidth="1"/>
    <col min="11781" max="11781" width="10.625" style="949" customWidth="1"/>
    <col min="11782" max="11782" width="7.125" style="949" customWidth="1"/>
    <col min="11783" max="11783" width="7" style="949" customWidth="1"/>
    <col min="11784" max="11784" width="7.125" style="949" customWidth="1"/>
    <col min="11785" max="11786" width="9.625" style="949" customWidth="1"/>
    <col min="11787" max="11787" width="9.125" style="949" customWidth="1"/>
    <col min="11788" max="11788" width="0" style="949" hidden="1" customWidth="1"/>
    <col min="11789" max="12033" width="9" style="949"/>
    <col min="12034" max="12034" width="3.375" style="949" customWidth="1"/>
    <col min="12035" max="12035" width="45" style="949" customWidth="1"/>
    <col min="12036" max="12036" width="17.5" style="949" customWidth="1"/>
    <col min="12037" max="12037" width="10.625" style="949" customWidth="1"/>
    <col min="12038" max="12038" width="7.125" style="949" customWidth="1"/>
    <col min="12039" max="12039" width="7" style="949" customWidth="1"/>
    <col min="12040" max="12040" width="7.125" style="949" customWidth="1"/>
    <col min="12041" max="12042" width="9.625" style="949" customWidth="1"/>
    <col min="12043" max="12043" width="9.125" style="949" customWidth="1"/>
    <col min="12044" max="12044" width="0" style="949" hidden="1" customWidth="1"/>
    <col min="12045" max="12289" width="9" style="949"/>
    <col min="12290" max="12290" width="3.375" style="949" customWidth="1"/>
    <col min="12291" max="12291" width="45" style="949" customWidth="1"/>
    <col min="12292" max="12292" width="17.5" style="949" customWidth="1"/>
    <col min="12293" max="12293" width="10.625" style="949" customWidth="1"/>
    <col min="12294" max="12294" width="7.125" style="949" customWidth="1"/>
    <col min="12295" max="12295" width="7" style="949" customWidth="1"/>
    <col min="12296" max="12296" width="7.125" style="949" customWidth="1"/>
    <col min="12297" max="12298" width="9.625" style="949" customWidth="1"/>
    <col min="12299" max="12299" width="9.125" style="949" customWidth="1"/>
    <col min="12300" max="12300" width="0" style="949" hidden="1" customWidth="1"/>
    <col min="12301" max="12545" width="9" style="949"/>
    <col min="12546" max="12546" width="3.375" style="949" customWidth="1"/>
    <col min="12547" max="12547" width="45" style="949" customWidth="1"/>
    <col min="12548" max="12548" width="17.5" style="949" customWidth="1"/>
    <col min="12549" max="12549" width="10.625" style="949" customWidth="1"/>
    <col min="12550" max="12550" width="7.125" style="949" customWidth="1"/>
    <col min="12551" max="12551" width="7" style="949" customWidth="1"/>
    <col min="12552" max="12552" width="7.125" style="949" customWidth="1"/>
    <col min="12553" max="12554" width="9.625" style="949" customWidth="1"/>
    <col min="12555" max="12555" width="9.125" style="949" customWidth="1"/>
    <col min="12556" max="12556" width="0" style="949" hidden="1" customWidth="1"/>
    <col min="12557" max="12801" width="9" style="949"/>
    <col min="12802" max="12802" width="3.375" style="949" customWidth="1"/>
    <col min="12803" max="12803" width="45" style="949" customWidth="1"/>
    <col min="12804" max="12804" width="17.5" style="949" customWidth="1"/>
    <col min="12805" max="12805" width="10.625" style="949" customWidth="1"/>
    <col min="12806" max="12806" width="7.125" style="949" customWidth="1"/>
    <col min="12807" max="12807" width="7" style="949" customWidth="1"/>
    <col min="12808" max="12808" width="7.125" style="949" customWidth="1"/>
    <col min="12809" max="12810" width="9.625" style="949" customWidth="1"/>
    <col min="12811" max="12811" width="9.125" style="949" customWidth="1"/>
    <col min="12812" max="12812" width="0" style="949" hidden="1" customWidth="1"/>
    <col min="12813" max="13057" width="9" style="949"/>
    <col min="13058" max="13058" width="3.375" style="949" customWidth="1"/>
    <col min="13059" max="13059" width="45" style="949" customWidth="1"/>
    <col min="13060" max="13060" width="17.5" style="949" customWidth="1"/>
    <col min="13061" max="13061" width="10.625" style="949" customWidth="1"/>
    <col min="13062" max="13062" width="7.125" style="949" customWidth="1"/>
    <col min="13063" max="13063" width="7" style="949" customWidth="1"/>
    <col min="13064" max="13064" width="7.125" style="949" customWidth="1"/>
    <col min="13065" max="13066" width="9.625" style="949" customWidth="1"/>
    <col min="13067" max="13067" width="9.125" style="949" customWidth="1"/>
    <col min="13068" max="13068" width="0" style="949" hidden="1" customWidth="1"/>
    <col min="13069" max="13313" width="9" style="949"/>
    <col min="13314" max="13314" width="3.375" style="949" customWidth="1"/>
    <col min="13315" max="13315" width="45" style="949" customWidth="1"/>
    <col min="13316" max="13316" width="17.5" style="949" customWidth="1"/>
    <col min="13317" max="13317" width="10.625" style="949" customWidth="1"/>
    <col min="13318" max="13318" width="7.125" style="949" customWidth="1"/>
    <col min="13319" max="13319" width="7" style="949" customWidth="1"/>
    <col min="13320" max="13320" width="7.125" style="949" customWidth="1"/>
    <col min="13321" max="13322" width="9.625" style="949" customWidth="1"/>
    <col min="13323" max="13323" width="9.125" style="949" customWidth="1"/>
    <col min="13324" max="13324" width="0" style="949" hidden="1" customWidth="1"/>
    <col min="13325" max="13569" width="9" style="949"/>
    <col min="13570" max="13570" width="3.375" style="949" customWidth="1"/>
    <col min="13571" max="13571" width="45" style="949" customWidth="1"/>
    <col min="13572" max="13572" width="17.5" style="949" customWidth="1"/>
    <col min="13573" max="13573" width="10.625" style="949" customWidth="1"/>
    <col min="13574" max="13574" width="7.125" style="949" customWidth="1"/>
    <col min="13575" max="13575" width="7" style="949" customWidth="1"/>
    <col min="13576" max="13576" width="7.125" style="949" customWidth="1"/>
    <col min="13577" max="13578" width="9.625" style="949" customWidth="1"/>
    <col min="13579" max="13579" width="9.125" style="949" customWidth="1"/>
    <col min="13580" max="13580" width="0" style="949" hidden="1" customWidth="1"/>
    <col min="13581" max="13825" width="9" style="949"/>
    <col min="13826" max="13826" width="3.375" style="949" customWidth="1"/>
    <col min="13827" max="13827" width="45" style="949" customWidth="1"/>
    <col min="13828" max="13828" width="17.5" style="949" customWidth="1"/>
    <col min="13829" max="13829" width="10.625" style="949" customWidth="1"/>
    <col min="13830" max="13830" width="7.125" style="949" customWidth="1"/>
    <col min="13831" max="13831" width="7" style="949" customWidth="1"/>
    <col min="13832" max="13832" width="7.125" style="949" customWidth="1"/>
    <col min="13833" max="13834" width="9.625" style="949" customWidth="1"/>
    <col min="13835" max="13835" width="9.125" style="949" customWidth="1"/>
    <col min="13836" max="13836" width="0" style="949" hidden="1" customWidth="1"/>
    <col min="13837" max="14081" width="9" style="949"/>
    <col min="14082" max="14082" width="3.375" style="949" customWidth="1"/>
    <col min="14083" max="14083" width="45" style="949" customWidth="1"/>
    <col min="14084" max="14084" width="17.5" style="949" customWidth="1"/>
    <col min="14085" max="14085" width="10.625" style="949" customWidth="1"/>
    <col min="14086" max="14086" width="7.125" style="949" customWidth="1"/>
    <col min="14087" max="14087" width="7" style="949" customWidth="1"/>
    <col min="14088" max="14088" width="7.125" style="949" customWidth="1"/>
    <col min="14089" max="14090" width="9.625" style="949" customWidth="1"/>
    <col min="14091" max="14091" width="9.125" style="949" customWidth="1"/>
    <col min="14092" max="14092" width="0" style="949" hidden="1" customWidth="1"/>
    <col min="14093" max="14337" width="9" style="949"/>
    <col min="14338" max="14338" width="3.375" style="949" customWidth="1"/>
    <col min="14339" max="14339" width="45" style="949" customWidth="1"/>
    <col min="14340" max="14340" width="17.5" style="949" customWidth="1"/>
    <col min="14341" max="14341" width="10.625" style="949" customWidth="1"/>
    <col min="14342" max="14342" width="7.125" style="949" customWidth="1"/>
    <col min="14343" max="14343" width="7" style="949" customWidth="1"/>
    <col min="14344" max="14344" width="7.125" style="949" customWidth="1"/>
    <col min="14345" max="14346" width="9.625" style="949" customWidth="1"/>
    <col min="14347" max="14347" width="9.125" style="949" customWidth="1"/>
    <col min="14348" max="14348" width="0" style="949" hidden="1" customWidth="1"/>
    <col min="14349" max="14593" width="9" style="949"/>
    <col min="14594" max="14594" width="3.375" style="949" customWidth="1"/>
    <col min="14595" max="14595" width="45" style="949" customWidth="1"/>
    <col min="14596" max="14596" width="17.5" style="949" customWidth="1"/>
    <col min="14597" max="14597" width="10.625" style="949" customWidth="1"/>
    <col min="14598" max="14598" width="7.125" style="949" customWidth="1"/>
    <col min="14599" max="14599" width="7" style="949" customWidth="1"/>
    <col min="14600" max="14600" width="7.125" style="949" customWidth="1"/>
    <col min="14601" max="14602" width="9.625" style="949" customWidth="1"/>
    <col min="14603" max="14603" width="9.125" style="949" customWidth="1"/>
    <col min="14604" max="14604" width="0" style="949" hidden="1" customWidth="1"/>
    <col min="14605" max="14849" width="9" style="949"/>
    <col min="14850" max="14850" width="3.375" style="949" customWidth="1"/>
    <col min="14851" max="14851" width="45" style="949" customWidth="1"/>
    <col min="14852" max="14852" width="17.5" style="949" customWidth="1"/>
    <col min="14853" max="14853" width="10.625" style="949" customWidth="1"/>
    <col min="14854" max="14854" width="7.125" style="949" customWidth="1"/>
    <col min="14855" max="14855" width="7" style="949" customWidth="1"/>
    <col min="14856" max="14856" width="7.125" style="949" customWidth="1"/>
    <col min="14857" max="14858" width="9.625" style="949" customWidth="1"/>
    <col min="14859" max="14859" width="9.125" style="949" customWidth="1"/>
    <col min="14860" max="14860" width="0" style="949" hidden="1" customWidth="1"/>
    <col min="14861" max="15105" width="9" style="949"/>
    <col min="15106" max="15106" width="3.375" style="949" customWidth="1"/>
    <col min="15107" max="15107" width="45" style="949" customWidth="1"/>
    <col min="15108" max="15108" width="17.5" style="949" customWidth="1"/>
    <col min="15109" max="15109" width="10.625" style="949" customWidth="1"/>
    <col min="15110" max="15110" width="7.125" style="949" customWidth="1"/>
    <col min="15111" max="15111" width="7" style="949" customWidth="1"/>
    <col min="15112" max="15112" width="7.125" style="949" customWidth="1"/>
    <col min="15113" max="15114" width="9.625" style="949" customWidth="1"/>
    <col min="15115" max="15115" width="9.125" style="949" customWidth="1"/>
    <col min="15116" max="15116" width="0" style="949" hidden="1" customWidth="1"/>
    <col min="15117" max="15361" width="9" style="949"/>
    <col min="15362" max="15362" width="3.375" style="949" customWidth="1"/>
    <col min="15363" max="15363" width="45" style="949" customWidth="1"/>
    <col min="15364" max="15364" width="17.5" style="949" customWidth="1"/>
    <col min="15365" max="15365" width="10.625" style="949" customWidth="1"/>
    <col min="15366" max="15366" width="7.125" style="949" customWidth="1"/>
    <col min="15367" max="15367" width="7" style="949" customWidth="1"/>
    <col min="15368" max="15368" width="7.125" style="949" customWidth="1"/>
    <col min="15369" max="15370" width="9.625" style="949" customWidth="1"/>
    <col min="15371" max="15371" width="9.125" style="949" customWidth="1"/>
    <col min="15372" max="15372" width="0" style="949" hidden="1" customWidth="1"/>
    <col min="15373" max="15617" width="9" style="949"/>
    <col min="15618" max="15618" width="3.375" style="949" customWidth="1"/>
    <col min="15619" max="15619" width="45" style="949" customWidth="1"/>
    <col min="15620" max="15620" width="17.5" style="949" customWidth="1"/>
    <col min="15621" max="15621" width="10.625" style="949" customWidth="1"/>
    <col min="15622" max="15622" width="7.125" style="949" customWidth="1"/>
    <col min="15623" max="15623" width="7" style="949" customWidth="1"/>
    <col min="15624" max="15624" width="7.125" style="949" customWidth="1"/>
    <col min="15625" max="15626" width="9.625" style="949" customWidth="1"/>
    <col min="15627" max="15627" width="9.125" style="949" customWidth="1"/>
    <col min="15628" max="15628" width="0" style="949" hidden="1" customWidth="1"/>
    <col min="15629" max="15873" width="9" style="949"/>
    <col min="15874" max="15874" width="3.375" style="949" customWidth="1"/>
    <col min="15875" max="15875" width="45" style="949" customWidth="1"/>
    <col min="15876" max="15876" width="17.5" style="949" customWidth="1"/>
    <col min="15877" max="15877" width="10.625" style="949" customWidth="1"/>
    <col min="15878" max="15878" width="7.125" style="949" customWidth="1"/>
    <col min="15879" max="15879" width="7" style="949" customWidth="1"/>
    <col min="15880" max="15880" width="7.125" style="949" customWidth="1"/>
    <col min="15881" max="15882" width="9.625" style="949" customWidth="1"/>
    <col min="15883" max="15883" width="9.125" style="949" customWidth="1"/>
    <col min="15884" max="15884" width="0" style="949" hidden="1" customWidth="1"/>
    <col min="15885" max="16129" width="9" style="949"/>
    <col min="16130" max="16130" width="3.375" style="949" customWidth="1"/>
    <col min="16131" max="16131" width="45" style="949" customWidth="1"/>
    <col min="16132" max="16132" width="17.5" style="949" customWidth="1"/>
    <col min="16133" max="16133" width="10.625" style="949" customWidth="1"/>
    <col min="16134" max="16134" width="7.125" style="949" customWidth="1"/>
    <col min="16135" max="16135" width="7" style="949" customWidth="1"/>
    <col min="16136" max="16136" width="7.125" style="949" customWidth="1"/>
    <col min="16137" max="16138" width="9.625" style="949" customWidth="1"/>
    <col min="16139" max="16139" width="9.125" style="949" customWidth="1"/>
    <col min="16140" max="16140" width="0" style="949" hidden="1" customWidth="1"/>
    <col min="16141" max="16384" width="9" style="949"/>
  </cols>
  <sheetData>
    <row r="1" spans="1:12">
      <c r="J1" s="1713" t="s">
        <v>1411</v>
      </c>
      <c r="K1" s="1713"/>
    </row>
    <row r="2" spans="1:12" ht="16.5" customHeight="1">
      <c r="A2" s="1784" t="s">
        <v>1343</v>
      </c>
      <c r="B2" s="1784"/>
      <c r="C2" s="1784"/>
      <c r="D2" s="1784"/>
      <c r="E2" s="1784"/>
      <c r="F2" s="1784"/>
      <c r="G2" s="1784"/>
      <c r="H2" s="1784"/>
      <c r="I2" s="1784"/>
      <c r="J2" s="1784"/>
      <c r="K2" s="1784"/>
    </row>
    <row r="3" spans="1:12">
      <c r="A3" s="1789" t="str">
        <f>'1. CT chủ yếu KT,XH,MT'!A2:J2</f>
        <v>(Kèm theo Báo cáo số:           /BC-UBND ngày            tháng         năm 2023 của UBND huyện Mường Chà)</v>
      </c>
      <c r="B3" s="1789"/>
      <c r="C3" s="1789"/>
      <c r="D3" s="1789"/>
      <c r="E3" s="1789"/>
      <c r="F3" s="1789"/>
      <c r="G3" s="1789"/>
      <c r="H3" s="1789"/>
      <c r="I3" s="1789"/>
      <c r="J3" s="1789"/>
      <c r="K3" s="1789"/>
    </row>
    <row r="4" spans="1:12" s="951" customFormat="1" ht="15.75" customHeight="1">
      <c r="A4" s="1785" t="s">
        <v>1186</v>
      </c>
      <c r="B4" s="1785" t="s">
        <v>2</v>
      </c>
      <c r="C4" s="1785" t="s">
        <v>3</v>
      </c>
      <c r="D4" s="1785" t="s">
        <v>1397</v>
      </c>
      <c r="E4" s="1786" t="s">
        <v>1134</v>
      </c>
      <c r="F4" s="1787"/>
      <c r="G4" s="1787"/>
      <c r="H4" s="1787"/>
      <c r="I4" s="1788"/>
      <c r="J4" s="1785" t="s">
        <v>1172</v>
      </c>
      <c r="K4" s="1674" t="s">
        <v>1412</v>
      </c>
      <c r="L4" s="894"/>
    </row>
    <row r="5" spans="1:12" s="951" customFormat="1" ht="46.5" customHeight="1">
      <c r="A5" s="1785"/>
      <c r="B5" s="1785"/>
      <c r="C5" s="1785"/>
      <c r="D5" s="1785"/>
      <c r="E5" s="1111" t="s">
        <v>4</v>
      </c>
      <c r="F5" s="1111" t="s">
        <v>1173</v>
      </c>
      <c r="G5" s="1111" t="s">
        <v>1188</v>
      </c>
      <c r="H5" s="19" t="s">
        <v>1402</v>
      </c>
      <c r="I5" s="19" t="s">
        <v>1403</v>
      </c>
      <c r="J5" s="1785"/>
      <c r="K5" s="1675"/>
      <c r="L5" s="19" t="s">
        <v>1187</v>
      </c>
    </row>
    <row r="6" spans="1:12" s="950" customFormat="1">
      <c r="A6" s="952" t="s">
        <v>38</v>
      </c>
      <c r="B6" s="953" t="s">
        <v>61</v>
      </c>
      <c r="C6" s="954"/>
      <c r="D6" s="955"/>
      <c r="E6" s="955"/>
      <c r="F6" s="955"/>
      <c r="G6" s="955"/>
      <c r="H6" s="970"/>
      <c r="I6" s="970"/>
      <c r="J6" s="955"/>
      <c r="K6" s="956"/>
    </row>
    <row r="7" spans="1:12" s="950" customFormat="1">
      <c r="A7" s="957">
        <v>1</v>
      </c>
      <c r="B7" s="958" t="s">
        <v>883</v>
      </c>
      <c r="C7" s="959" t="s">
        <v>61</v>
      </c>
      <c r="D7" s="955">
        <v>11</v>
      </c>
      <c r="E7" s="955">
        <v>14</v>
      </c>
      <c r="F7" s="955">
        <v>13</v>
      </c>
      <c r="G7" s="955">
        <v>11</v>
      </c>
      <c r="H7" s="955">
        <f>G7/D7*100</f>
        <v>100</v>
      </c>
      <c r="I7" s="955">
        <f>G7/E7*100</f>
        <v>78.571428571428569</v>
      </c>
      <c r="J7" s="955">
        <v>12</v>
      </c>
      <c r="K7" s="956">
        <f>J7/G7*100</f>
        <v>109.09090909090908</v>
      </c>
      <c r="L7" s="960">
        <f>G7/E7*100</f>
        <v>78.571428571428569</v>
      </c>
    </row>
    <row r="8" spans="1:12" s="950" customFormat="1">
      <c r="A8" s="957"/>
      <c r="B8" s="961" t="s">
        <v>8</v>
      </c>
      <c r="C8" s="959"/>
      <c r="D8" s="955"/>
      <c r="E8" s="955"/>
      <c r="F8" s="955"/>
      <c r="G8" s="955"/>
      <c r="H8" s="955"/>
      <c r="I8" s="955"/>
      <c r="J8" s="955"/>
      <c r="K8" s="956"/>
      <c r="L8" s="960"/>
    </row>
    <row r="9" spans="1:12" s="950" customFormat="1">
      <c r="A9" s="962" t="s">
        <v>9</v>
      </c>
      <c r="B9" s="958" t="s">
        <v>62</v>
      </c>
      <c r="C9" s="959" t="s">
        <v>61</v>
      </c>
      <c r="D9" s="955">
        <v>3</v>
      </c>
      <c r="E9" s="955">
        <v>2</v>
      </c>
      <c r="F9" s="955">
        <v>2</v>
      </c>
      <c r="G9" s="955">
        <v>2</v>
      </c>
      <c r="H9" s="955">
        <f t="shared" ref="H9:H16" si="0">G9/D9*100</f>
        <v>66.666666666666657</v>
      </c>
      <c r="I9" s="955">
        <f t="shared" ref="I9:I16" si="1">G9/E9*100</f>
        <v>100</v>
      </c>
      <c r="J9" s="955">
        <v>1</v>
      </c>
      <c r="K9" s="956">
        <f t="shared" ref="K9:K16" si="2">J9/G9*100</f>
        <v>50</v>
      </c>
      <c r="L9" s="960">
        <f t="shared" ref="L9:L16" si="3">G9/E9*100</f>
        <v>100</v>
      </c>
    </row>
    <row r="10" spans="1:12" s="950" customFormat="1">
      <c r="A10" s="962" t="s">
        <v>9</v>
      </c>
      <c r="B10" s="958" t="s">
        <v>63</v>
      </c>
      <c r="C10" s="959" t="s">
        <v>61</v>
      </c>
      <c r="D10" s="955">
        <v>2</v>
      </c>
      <c r="E10" s="955">
        <v>1</v>
      </c>
      <c r="F10" s="955">
        <v>0</v>
      </c>
      <c r="G10" s="955">
        <v>2</v>
      </c>
      <c r="H10" s="955">
        <f t="shared" si="0"/>
        <v>100</v>
      </c>
      <c r="I10" s="955">
        <f t="shared" si="1"/>
        <v>200</v>
      </c>
      <c r="J10" s="955">
        <v>0</v>
      </c>
      <c r="K10" s="956">
        <f t="shared" si="2"/>
        <v>0</v>
      </c>
      <c r="L10" s="960">
        <f t="shared" si="3"/>
        <v>200</v>
      </c>
    </row>
    <row r="11" spans="1:12" s="950" customFormat="1">
      <c r="A11" s="957">
        <v>2</v>
      </c>
      <c r="B11" s="958" t="s">
        <v>64</v>
      </c>
      <c r="C11" s="959" t="s">
        <v>60</v>
      </c>
      <c r="D11" s="963">
        <v>132</v>
      </c>
      <c r="E11" s="963">
        <v>153</v>
      </c>
      <c r="F11" s="963">
        <v>146</v>
      </c>
      <c r="G11" s="963">
        <v>140</v>
      </c>
      <c r="H11" s="955">
        <f t="shared" si="0"/>
        <v>106.06060606060606</v>
      </c>
      <c r="I11" s="955">
        <f t="shared" si="1"/>
        <v>91.503267973856211</v>
      </c>
      <c r="J11" s="963">
        <v>150</v>
      </c>
      <c r="K11" s="956">
        <f t="shared" si="2"/>
        <v>107.14285714285714</v>
      </c>
      <c r="L11" s="960">
        <f t="shared" si="3"/>
        <v>91.503267973856211</v>
      </c>
    </row>
    <row r="12" spans="1:12" s="964" customFormat="1">
      <c r="A12" s="957">
        <v>3</v>
      </c>
      <c r="B12" s="958" t="s">
        <v>65</v>
      </c>
      <c r="C12" s="959" t="s">
        <v>60</v>
      </c>
      <c r="D12" s="963">
        <v>132</v>
      </c>
      <c r="E12" s="963">
        <v>153</v>
      </c>
      <c r="F12" s="963">
        <v>146</v>
      </c>
      <c r="G12" s="963">
        <v>140</v>
      </c>
      <c r="H12" s="955">
        <f t="shared" si="0"/>
        <v>106.06060606060606</v>
      </c>
      <c r="I12" s="955">
        <f t="shared" si="1"/>
        <v>91.503267973856211</v>
      </c>
      <c r="J12" s="963">
        <v>150</v>
      </c>
      <c r="K12" s="956">
        <f t="shared" si="2"/>
        <v>107.14285714285714</v>
      </c>
      <c r="L12" s="960">
        <f t="shared" si="3"/>
        <v>91.503267973856211</v>
      </c>
    </row>
    <row r="13" spans="1:12" s="950" customFormat="1">
      <c r="A13" s="957"/>
      <c r="B13" s="961" t="s">
        <v>1345</v>
      </c>
      <c r="C13" s="959" t="s">
        <v>60</v>
      </c>
      <c r="D13" s="963">
        <v>132</v>
      </c>
      <c r="E13" s="963">
        <v>153</v>
      </c>
      <c r="F13" s="963">
        <v>146</v>
      </c>
      <c r="G13" s="963">
        <v>140</v>
      </c>
      <c r="H13" s="955">
        <f t="shared" si="0"/>
        <v>106.06060606060606</v>
      </c>
      <c r="I13" s="955">
        <f t="shared" si="1"/>
        <v>91.503267973856211</v>
      </c>
      <c r="J13" s="963">
        <v>150</v>
      </c>
      <c r="K13" s="956">
        <f t="shared" si="2"/>
        <v>107.14285714285714</v>
      </c>
      <c r="L13" s="960">
        <f t="shared" si="3"/>
        <v>91.503267973856211</v>
      </c>
    </row>
    <row r="14" spans="1:12" s="965" customFormat="1">
      <c r="A14" s="957">
        <v>4</v>
      </c>
      <c r="B14" s="958" t="s">
        <v>1346</v>
      </c>
      <c r="C14" s="959" t="s">
        <v>10</v>
      </c>
      <c r="D14" s="963">
        <v>500</v>
      </c>
      <c r="E14" s="963">
        <v>600</v>
      </c>
      <c r="F14" s="963">
        <v>500</v>
      </c>
      <c r="G14" s="963">
        <v>600</v>
      </c>
      <c r="H14" s="955">
        <f t="shared" si="0"/>
        <v>120</v>
      </c>
      <c r="I14" s="955">
        <f t="shared" si="1"/>
        <v>100</v>
      </c>
      <c r="J14" s="963">
        <v>600</v>
      </c>
      <c r="K14" s="956">
        <f t="shared" si="2"/>
        <v>100</v>
      </c>
      <c r="L14" s="960">
        <f t="shared" si="3"/>
        <v>100</v>
      </c>
    </row>
    <row r="15" spans="1:12" s="950" customFormat="1">
      <c r="A15" s="966"/>
      <c r="B15" s="961" t="s">
        <v>278</v>
      </c>
      <c r="C15" s="967" t="s">
        <v>10</v>
      </c>
      <c r="D15" s="963">
        <v>500</v>
      </c>
      <c r="E15" s="963">
        <v>600</v>
      </c>
      <c r="F15" s="963">
        <v>500</v>
      </c>
      <c r="G15" s="963">
        <v>600</v>
      </c>
      <c r="H15" s="955">
        <f t="shared" si="0"/>
        <v>120</v>
      </c>
      <c r="I15" s="955">
        <f t="shared" si="1"/>
        <v>100</v>
      </c>
      <c r="J15" s="963">
        <v>600</v>
      </c>
      <c r="K15" s="956">
        <f t="shared" si="2"/>
        <v>100</v>
      </c>
      <c r="L15" s="960">
        <f t="shared" si="3"/>
        <v>100</v>
      </c>
    </row>
    <row r="16" spans="1:12" s="965" customFormat="1">
      <c r="A16" s="957">
        <v>5</v>
      </c>
      <c r="B16" s="958" t="s">
        <v>1347</v>
      </c>
      <c r="C16" s="959" t="s">
        <v>1348</v>
      </c>
      <c r="D16" s="963">
        <v>16.2</v>
      </c>
      <c r="E16" s="963">
        <v>26</v>
      </c>
      <c r="F16" s="963">
        <v>20</v>
      </c>
      <c r="G16" s="963">
        <v>22</v>
      </c>
      <c r="H16" s="955">
        <f t="shared" si="0"/>
        <v>135.80246913580248</v>
      </c>
      <c r="I16" s="955">
        <f t="shared" si="1"/>
        <v>84.615384615384613</v>
      </c>
      <c r="J16" s="963">
        <v>25</v>
      </c>
      <c r="K16" s="956">
        <f t="shared" si="2"/>
        <v>113.63636363636364</v>
      </c>
      <c r="L16" s="960">
        <f t="shared" si="3"/>
        <v>84.615384615384613</v>
      </c>
    </row>
    <row r="17" spans="1:11" s="950" customFormat="1">
      <c r="A17" s="952" t="s">
        <v>42</v>
      </c>
      <c r="B17" s="953" t="s">
        <v>66</v>
      </c>
      <c r="C17" s="959"/>
      <c r="D17" s="963"/>
      <c r="E17" s="963"/>
      <c r="F17" s="963"/>
      <c r="G17" s="963"/>
      <c r="H17" s="963"/>
      <c r="I17" s="963"/>
      <c r="J17" s="963"/>
      <c r="K17" s="956"/>
    </row>
    <row r="18" spans="1:11" s="965" customFormat="1">
      <c r="A18" s="962" t="s">
        <v>9</v>
      </c>
      <c r="B18" s="958" t="s">
        <v>67</v>
      </c>
      <c r="C18" s="959" t="s">
        <v>66</v>
      </c>
      <c r="D18" s="955"/>
      <c r="E18" s="955"/>
      <c r="F18" s="955"/>
      <c r="G18" s="955"/>
      <c r="H18" s="955"/>
      <c r="I18" s="955"/>
      <c r="J18" s="955"/>
      <c r="K18" s="956"/>
    </row>
    <row r="19" spans="1:11" s="950" customFormat="1">
      <c r="A19" s="962"/>
      <c r="B19" s="968" t="s">
        <v>68</v>
      </c>
      <c r="C19" s="959" t="s">
        <v>66</v>
      </c>
      <c r="D19" s="955"/>
      <c r="E19" s="955"/>
      <c r="F19" s="955"/>
      <c r="G19" s="955"/>
      <c r="H19" s="955"/>
      <c r="I19" s="955"/>
      <c r="J19" s="955"/>
      <c r="K19" s="956"/>
    </row>
    <row r="20" spans="1:11" ht="18" customHeight="1"/>
    <row r="21" spans="1:11" ht="18" customHeight="1"/>
    <row r="22" spans="1:11" ht="18" customHeight="1"/>
  </sheetData>
  <mergeCells count="10">
    <mergeCell ref="J1:K1"/>
    <mergeCell ref="A2:K2"/>
    <mergeCell ref="A4:A5"/>
    <mergeCell ref="B4:B5"/>
    <mergeCell ref="C4:C5"/>
    <mergeCell ref="D4:D5"/>
    <mergeCell ref="J4:J5"/>
    <mergeCell ref="E4:I4"/>
    <mergeCell ref="K4:K5"/>
    <mergeCell ref="A3:K3"/>
  </mergeCells>
  <printOptions horizontalCentered="1"/>
  <pageMargins left="0.32" right="0.34" top="0.95" bottom="0.19685039370078741" header="1.1399999999999999" footer="0.31496062992125984"/>
  <pageSetup paperSize="9" fitToHeight="0" orientation="landscape" useFirstPageNumber="1" r:id="rId1"/>
  <headerFooter differentFirst="1">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157"/>
  <sheetViews>
    <sheetView view="pageBreakPreview" topLeftCell="A4" zoomScale="145" zoomScaleNormal="70" zoomScaleSheetLayoutView="145" workbookViewId="0">
      <pane xSplit="3" ySplit="2" topLeftCell="D29" activePane="bottomRight" state="frozen"/>
      <selection activeCell="A2" sqref="A2:J2"/>
      <selection pane="topRight" activeCell="A2" sqref="A2:J2"/>
      <selection pane="bottomLeft" activeCell="A2" sqref="A2:J2"/>
      <selection pane="bottomRight" activeCell="H31" sqref="H31"/>
    </sheetView>
  </sheetViews>
  <sheetFormatPr defaultColWidth="8.875" defaultRowHeight="15.75"/>
  <cols>
    <col min="1" max="1" width="3.125" style="920" customWidth="1"/>
    <col min="2" max="2" width="34.875" style="919" customWidth="1"/>
    <col min="3" max="3" width="6.625" style="937" customWidth="1"/>
    <col min="4" max="4" width="7.125" style="1267" customWidth="1"/>
    <col min="5" max="5" width="7.625" style="1267" customWidth="1"/>
    <col min="6" max="6" width="7.875" style="1267" customWidth="1"/>
    <col min="7" max="7" width="9.625" style="919" customWidth="1"/>
    <col min="8" max="8" width="8.125" style="919" customWidth="1"/>
    <col min="9" max="9" width="7.375" style="919" customWidth="1"/>
    <col min="10" max="10" width="8.625" style="908" customWidth="1"/>
    <col min="11" max="11" width="1.125" style="109" hidden="1" customWidth="1"/>
    <col min="12" max="256" width="9" style="919"/>
    <col min="257" max="257" width="3.875" style="919" customWidth="1"/>
    <col min="258" max="258" width="34.875" style="919" customWidth="1"/>
    <col min="259" max="259" width="7.125" style="919" customWidth="1"/>
    <col min="260" max="260" width="7.875" style="919" customWidth="1"/>
    <col min="261" max="261" width="8" style="919" customWidth="1"/>
    <col min="262" max="263" width="7.875" style="919" customWidth="1"/>
    <col min="264" max="264" width="8" style="919" customWidth="1"/>
    <col min="265" max="265" width="8.125" style="919" customWidth="1"/>
    <col min="266" max="266" width="8.5" style="919" customWidth="1"/>
    <col min="267" max="267" width="0" style="919" hidden="1" customWidth="1"/>
    <col min="268" max="512" width="9" style="919"/>
    <col min="513" max="513" width="3.875" style="919" customWidth="1"/>
    <col min="514" max="514" width="34.875" style="919" customWidth="1"/>
    <col min="515" max="515" width="7.125" style="919" customWidth="1"/>
    <col min="516" max="516" width="7.875" style="919" customWidth="1"/>
    <col min="517" max="517" width="8" style="919" customWidth="1"/>
    <col min="518" max="519" width="7.875" style="919" customWidth="1"/>
    <col min="520" max="520" width="8" style="919" customWidth="1"/>
    <col min="521" max="521" width="8.125" style="919" customWidth="1"/>
    <col min="522" max="522" width="8.5" style="919" customWidth="1"/>
    <col min="523" max="523" width="0" style="919" hidden="1" customWidth="1"/>
    <col min="524" max="768" width="9" style="919"/>
    <col min="769" max="769" width="3.875" style="919" customWidth="1"/>
    <col min="770" max="770" width="34.875" style="919" customWidth="1"/>
    <col min="771" max="771" width="7.125" style="919" customWidth="1"/>
    <col min="772" max="772" width="7.875" style="919" customWidth="1"/>
    <col min="773" max="773" width="8" style="919" customWidth="1"/>
    <col min="774" max="775" width="7.875" style="919" customWidth="1"/>
    <col min="776" max="776" width="8" style="919" customWidth="1"/>
    <col min="777" max="777" width="8.125" style="919" customWidth="1"/>
    <col min="778" max="778" width="8.5" style="919" customWidth="1"/>
    <col min="779" max="779" width="0" style="919" hidden="1" customWidth="1"/>
    <col min="780" max="1024" width="9" style="919"/>
    <col min="1025" max="1025" width="3.875" style="919" customWidth="1"/>
    <col min="1026" max="1026" width="34.875" style="919" customWidth="1"/>
    <col min="1027" max="1027" width="7.125" style="919" customWidth="1"/>
    <col min="1028" max="1028" width="7.875" style="919" customWidth="1"/>
    <col min="1029" max="1029" width="8" style="919" customWidth="1"/>
    <col min="1030" max="1031" width="7.875" style="919" customWidth="1"/>
    <col min="1032" max="1032" width="8" style="919" customWidth="1"/>
    <col min="1033" max="1033" width="8.125" style="919" customWidth="1"/>
    <col min="1034" max="1034" width="8.5" style="919" customWidth="1"/>
    <col min="1035" max="1035" width="0" style="919" hidden="1" customWidth="1"/>
    <col min="1036" max="1280" width="9" style="919"/>
    <col min="1281" max="1281" width="3.875" style="919" customWidth="1"/>
    <col min="1282" max="1282" width="34.875" style="919" customWidth="1"/>
    <col min="1283" max="1283" width="7.125" style="919" customWidth="1"/>
    <col min="1284" max="1284" width="7.875" style="919" customWidth="1"/>
    <col min="1285" max="1285" width="8" style="919" customWidth="1"/>
    <col min="1286" max="1287" width="7.875" style="919" customWidth="1"/>
    <col min="1288" max="1288" width="8" style="919" customWidth="1"/>
    <col min="1289" max="1289" width="8.125" style="919" customWidth="1"/>
    <col min="1290" max="1290" width="8.5" style="919" customWidth="1"/>
    <col min="1291" max="1291" width="0" style="919" hidden="1" customWidth="1"/>
    <col min="1292" max="1536" width="9" style="919"/>
    <col min="1537" max="1537" width="3.875" style="919" customWidth="1"/>
    <col min="1538" max="1538" width="34.875" style="919" customWidth="1"/>
    <col min="1539" max="1539" width="7.125" style="919" customWidth="1"/>
    <col min="1540" max="1540" width="7.875" style="919" customWidth="1"/>
    <col min="1541" max="1541" width="8" style="919" customWidth="1"/>
    <col min="1542" max="1543" width="7.875" style="919" customWidth="1"/>
    <col min="1544" max="1544" width="8" style="919" customWidth="1"/>
    <col min="1545" max="1545" width="8.125" style="919" customWidth="1"/>
    <col min="1546" max="1546" width="8.5" style="919" customWidth="1"/>
    <col min="1547" max="1547" width="0" style="919" hidden="1" customWidth="1"/>
    <col min="1548" max="1792" width="9" style="919"/>
    <col min="1793" max="1793" width="3.875" style="919" customWidth="1"/>
    <col min="1794" max="1794" width="34.875" style="919" customWidth="1"/>
    <col min="1795" max="1795" width="7.125" style="919" customWidth="1"/>
    <col min="1796" max="1796" width="7.875" style="919" customWidth="1"/>
    <col min="1797" max="1797" width="8" style="919" customWidth="1"/>
    <col min="1798" max="1799" width="7.875" style="919" customWidth="1"/>
    <col min="1800" max="1800" width="8" style="919" customWidth="1"/>
    <col min="1801" max="1801" width="8.125" style="919" customWidth="1"/>
    <col min="1802" max="1802" width="8.5" style="919" customWidth="1"/>
    <col min="1803" max="1803" width="0" style="919" hidden="1" customWidth="1"/>
    <col min="1804" max="2048" width="9" style="919"/>
    <col min="2049" max="2049" width="3.875" style="919" customWidth="1"/>
    <col min="2050" max="2050" width="34.875" style="919" customWidth="1"/>
    <col min="2051" max="2051" width="7.125" style="919" customWidth="1"/>
    <col min="2052" max="2052" width="7.875" style="919" customWidth="1"/>
    <col min="2053" max="2053" width="8" style="919" customWidth="1"/>
    <col min="2054" max="2055" width="7.875" style="919" customWidth="1"/>
    <col min="2056" max="2056" width="8" style="919" customWidth="1"/>
    <col min="2057" max="2057" width="8.125" style="919" customWidth="1"/>
    <col min="2058" max="2058" width="8.5" style="919" customWidth="1"/>
    <col min="2059" max="2059" width="0" style="919" hidden="1" customWidth="1"/>
    <col min="2060" max="2304" width="9" style="919"/>
    <col min="2305" max="2305" width="3.875" style="919" customWidth="1"/>
    <col min="2306" max="2306" width="34.875" style="919" customWidth="1"/>
    <col min="2307" max="2307" width="7.125" style="919" customWidth="1"/>
    <col min="2308" max="2308" width="7.875" style="919" customWidth="1"/>
    <col min="2309" max="2309" width="8" style="919" customWidth="1"/>
    <col min="2310" max="2311" width="7.875" style="919" customWidth="1"/>
    <col min="2312" max="2312" width="8" style="919" customWidth="1"/>
    <col min="2313" max="2313" width="8.125" style="919" customWidth="1"/>
    <col min="2314" max="2314" width="8.5" style="919" customWidth="1"/>
    <col min="2315" max="2315" width="0" style="919" hidden="1" customWidth="1"/>
    <col min="2316" max="2560" width="9" style="919"/>
    <col min="2561" max="2561" width="3.875" style="919" customWidth="1"/>
    <col min="2562" max="2562" width="34.875" style="919" customWidth="1"/>
    <col min="2563" max="2563" width="7.125" style="919" customWidth="1"/>
    <col min="2564" max="2564" width="7.875" style="919" customWidth="1"/>
    <col min="2565" max="2565" width="8" style="919" customWidth="1"/>
    <col min="2566" max="2567" width="7.875" style="919" customWidth="1"/>
    <col min="2568" max="2568" width="8" style="919" customWidth="1"/>
    <col min="2569" max="2569" width="8.125" style="919" customWidth="1"/>
    <col min="2570" max="2570" width="8.5" style="919" customWidth="1"/>
    <col min="2571" max="2571" width="0" style="919" hidden="1" customWidth="1"/>
    <col min="2572" max="2816" width="9" style="919"/>
    <col min="2817" max="2817" width="3.875" style="919" customWidth="1"/>
    <col min="2818" max="2818" width="34.875" style="919" customWidth="1"/>
    <col min="2819" max="2819" width="7.125" style="919" customWidth="1"/>
    <col min="2820" max="2820" width="7.875" style="919" customWidth="1"/>
    <col min="2821" max="2821" width="8" style="919" customWidth="1"/>
    <col min="2822" max="2823" width="7.875" style="919" customWidth="1"/>
    <col min="2824" max="2824" width="8" style="919" customWidth="1"/>
    <col min="2825" max="2825" width="8.125" style="919" customWidth="1"/>
    <col min="2826" max="2826" width="8.5" style="919" customWidth="1"/>
    <col min="2827" max="2827" width="0" style="919" hidden="1" customWidth="1"/>
    <col min="2828" max="3072" width="9" style="919"/>
    <col min="3073" max="3073" width="3.875" style="919" customWidth="1"/>
    <col min="3074" max="3074" width="34.875" style="919" customWidth="1"/>
    <col min="3075" max="3075" width="7.125" style="919" customWidth="1"/>
    <col min="3076" max="3076" width="7.875" style="919" customWidth="1"/>
    <col min="3077" max="3077" width="8" style="919" customWidth="1"/>
    <col min="3078" max="3079" width="7.875" style="919" customWidth="1"/>
    <col min="3080" max="3080" width="8" style="919" customWidth="1"/>
    <col min="3081" max="3081" width="8.125" style="919" customWidth="1"/>
    <col min="3082" max="3082" width="8.5" style="919" customWidth="1"/>
    <col min="3083" max="3083" width="0" style="919" hidden="1" customWidth="1"/>
    <col min="3084" max="3328" width="9" style="919"/>
    <col min="3329" max="3329" width="3.875" style="919" customWidth="1"/>
    <col min="3330" max="3330" width="34.875" style="919" customWidth="1"/>
    <col min="3331" max="3331" width="7.125" style="919" customWidth="1"/>
    <col min="3332" max="3332" width="7.875" style="919" customWidth="1"/>
    <col min="3333" max="3333" width="8" style="919" customWidth="1"/>
    <col min="3334" max="3335" width="7.875" style="919" customWidth="1"/>
    <col min="3336" max="3336" width="8" style="919" customWidth="1"/>
    <col min="3337" max="3337" width="8.125" style="919" customWidth="1"/>
    <col min="3338" max="3338" width="8.5" style="919" customWidth="1"/>
    <col min="3339" max="3339" width="0" style="919" hidden="1" customWidth="1"/>
    <col min="3340" max="3584" width="9" style="919"/>
    <col min="3585" max="3585" width="3.875" style="919" customWidth="1"/>
    <col min="3586" max="3586" width="34.875" style="919" customWidth="1"/>
    <col min="3587" max="3587" width="7.125" style="919" customWidth="1"/>
    <col min="3588" max="3588" width="7.875" style="919" customWidth="1"/>
    <col min="3589" max="3589" width="8" style="919" customWidth="1"/>
    <col min="3590" max="3591" width="7.875" style="919" customWidth="1"/>
    <col min="3592" max="3592" width="8" style="919" customWidth="1"/>
    <col min="3593" max="3593" width="8.125" style="919" customWidth="1"/>
    <col min="3594" max="3594" width="8.5" style="919" customWidth="1"/>
    <col min="3595" max="3595" width="0" style="919" hidden="1" customWidth="1"/>
    <col min="3596" max="3840" width="9" style="919"/>
    <col min="3841" max="3841" width="3.875" style="919" customWidth="1"/>
    <col min="3842" max="3842" width="34.875" style="919" customWidth="1"/>
    <col min="3843" max="3843" width="7.125" style="919" customWidth="1"/>
    <col min="3844" max="3844" width="7.875" style="919" customWidth="1"/>
    <col min="3845" max="3845" width="8" style="919" customWidth="1"/>
    <col min="3846" max="3847" width="7.875" style="919" customWidth="1"/>
    <col min="3848" max="3848" width="8" style="919" customWidth="1"/>
    <col min="3849" max="3849" width="8.125" style="919" customWidth="1"/>
    <col min="3850" max="3850" width="8.5" style="919" customWidth="1"/>
    <col min="3851" max="3851" width="0" style="919" hidden="1" customWidth="1"/>
    <col min="3852" max="4096" width="9" style="919"/>
    <col min="4097" max="4097" width="3.875" style="919" customWidth="1"/>
    <col min="4098" max="4098" width="34.875" style="919" customWidth="1"/>
    <col min="4099" max="4099" width="7.125" style="919" customWidth="1"/>
    <col min="4100" max="4100" width="7.875" style="919" customWidth="1"/>
    <col min="4101" max="4101" width="8" style="919" customWidth="1"/>
    <col min="4102" max="4103" width="7.875" style="919" customWidth="1"/>
    <col min="4104" max="4104" width="8" style="919" customWidth="1"/>
    <col min="4105" max="4105" width="8.125" style="919" customWidth="1"/>
    <col min="4106" max="4106" width="8.5" style="919" customWidth="1"/>
    <col min="4107" max="4107" width="0" style="919" hidden="1" customWidth="1"/>
    <col min="4108" max="4352" width="9" style="919"/>
    <col min="4353" max="4353" width="3.875" style="919" customWidth="1"/>
    <col min="4354" max="4354" width="34.875" style="919" customWidth="1"/>
    <col min="4355" max="4355" width="7.125" style="919" customWidth="1"/>
    <col min="4356" max="4356" width="7.875" style="919" customWidth="1"/>
    <col min="4357" max="4357" width="8" style="919" customWidth="1"/>
    <col min="4358" max="4359" width="7.875" style="919" customWidth="1"/>
    <col min="4360" max="4360" width="8" style="919" customWidth="1"/>
    <col min="4361" max="4361" width="8.125" style="919" customWidth="1"/>
    <col min="4362" max="4362" width="8.5" style="919" customWidth="1"/>
    <col min="4363" max="4363" width="0" style="919" hidden="1" customWidth="1"/>
    <col min="4364" max="4608" width="9" style="919"/>
    <col min="4609" max="4609" width="3.875" style="919" customWidth="1"/>
    <col min="4610" max="4610" width="34.875" style="919" customWidth="1"/>
    <col min="4611" max="4611" width="7.125" style="919" customWidth="1"/>
    <col min="4612" max="4612" width="7.875" style="919" customWidth="1"/>
    <col min="4613" max="4613" width="8" style="919" customWidth="1"/>
    <col min="4614" max="4615" width="7.875" style="919" customWidth="1"/>
    <col min="4616" max="4616" width="8" style="919" customWidth="1"/>
    <col min="4617" max="4617" width="8.125" style="919" customWidth="1"/>
    <col min="4618" max="4618" width="8.5" style="919" customWidth="1"/>
    <col min="4619" max="4619" width="0" style="919" hidden="1" customWidth="1"/>
    <col min="4620" max="4864" width="9" style="919"/>
    <col min="4865" max="4865" width="3.875" style="919" customWidth="1"/>
    <col min="4866" max="4866" width="34.875" style="919" customWidth="1"/>
    <col min="4867" max="4867" width="7.125" style="919" customWidth="1"/>
    <col min="4868" max="4868" width="7.875" style="919" customWidth="1"/>
    <col min="4869" max="4869" width="8" style="919" customWidth="1"/>
    <col min="4870" max="4871" width="7.875" style="919" customWidth="1"/>
    <col min="4872" max="4872" width="8" style="919" customWidth="1"/>
    <col min="4873" max="4873" width="8.125" style="919" customWidth="1"/>
    <col min="4874" max="4874" width="8.5" style="919" customWidth="1"/>
    <col min="4875" max="4875" width="0" style="919" hidden="1" customWidth="1"/>
    <col min="4876" max="5120" width="9" style="919"/>
    <col min="5121" max="5121" width="3.875" style="919" customWidth="1"/>
    <col min="5122" max="5122" width="34.875" style="919" customWidth="1"/>
    <col min="5123" max="5123" width="7.125" style="919" customWidth="1"/>
    <col min="5124" max="5124" width="7.875" style="919" customWidth="1"/>
    <col min="5125" max="5125" width="8" style="919" customWidth="1"/>
    <col min="5126" max="5127" width="7.875" style="919" customWidth="1"/>
    <col min="5128" max="5128" width="8" style="919" customWidth="1"/>
    <col min="5129" max="5129" width="8.125" style="919" customWidth="1"/>
    <col min="5130" max="5130" width="8.5" style="919" customWidth="1"/>
    <col min="5131" max="5131" width="0" style="919" hidden="1" customWidth="1"/>
    <col min="5132" max="5376" width="9" style="919"/>
    <col min="5377" max="5377" width="3.875" style="919" customWidth="1"/>
    <col min="5378" max="5378" width="34.875" style="919" customWidth="1"/>
    <col min="5379" max="5379" width="7.125" style="919" customWidth="1"/>
    <col min="5380" max="5380" width="7.875" style="919" customWidth="1"/>
    <col min="5381" max="5381" width="8" style="919" customWidth="1"/>
    <col min="5382" max="5383" width="7.875" style="919" customWidth="1"/>
    <col min="5384" max="5384" width="8" style="919" customWidth="1"/>
    <col min="5385" max="5385" width="8.125" style="919" customWidth="1"/>
    <col min="5386" max="5386" width="8.5" style="919" customWidth="1"/>
    <col min="5387" max="5387" width="0" style="919" hidden="1" customWidth="1"/>
    <col min="5388" max="5632" width="9" style="919"/>
    <col min="5633" max="5633" width="3.875" style="919" customWidth="1"/>
    <col min="5634" max="5634" width="34.875" style="919" customWidth="1"/>
    <col min="5635" max="5635" width="7.125" style="919" customWidth="1"/>
    <col min="5636" max="5636" width="7.875" style="919" customWidth="1"/>
    <col min="5637" max="5637" width="8" style="919" customWidth="1"/>
    <col min="5638" max="5639" width="7.875" style="919" customWidth="1"/>
    <col min="5640" max="5640" width="8" style="919" customWidth="1"/>
    <col min="5641" max="5641" width="8.125" style="919" customWidth="1"/>
    <col min="5642" max="5642" width="8.5" style="919" customWidth="1"/>
    <col min="5643" max="5643" width="0" style="919" hidden="1" customWidth="1"/>
    <col min="5644" max="5888" width="9" style="919"/>
    <col min="5889" max="5889" width="3.875" style="919" customWidth="1"/>
    <col min="5890" max="5890" width="34.875" style="919" customWidth="1"/>
    <col min="5891" max="5891" width="7.125" style="919" customWidth="1"/>
    <col min="5892" max="5892" width="7.875" style="919" customWidth="1"/>
    <col min="5893" max="5893" width="8" style="919" customWidth="1"/>
    <col min="5894" max="5895" width="7.875" style="919" customWidth="1"/>
    <col min="5896" max="5896" width="8" style="919" customWidth="1"/>
    <col min="5897" max="5897" width="8.125" style="919" customWidth="1"/>
    <col min="5898" max="5898" width="8.5" style="919" customWidth="1"/>
    <col min="5899" max="5899" width="0" style="919" hidden="1" customWidth="1"/>
    <col min="5900" max="6144" width="9" style="919"/>
    <col min="6145" max="6145" width="3.875" style="919" customWidth="1"/>
    <col min="6146" max="6146" width="34.875" style="919" customWidth="1"/>
    <col min="6147" max="6147" width="7.125" style="919" customWidth="1"/>
    <col min="6148" max="6148" width="7.875" style="919" customWidth="1"/>
    <col min="6149" max="6149" width="8" style="919" customWidth="1"/>
    <col min="6150" max="6151" width="7.875" style="919" customWidth="1"/>
    <col min="6152" max="6152" width="8" style="919" customWidth="1"/>
    <col min="6153" max="6153" width="8.125" style="919" customWidth="1"/>
    <col min="6154" max="6154" width="8.5" style="919" customWidth="1"/>
    <col min="6155" max="6155" width="0" style="919" hidden="1" customWidth="1"/>
    <col min="6156" max="6400" width="9" style="919"/>
    <col min="6401" max="6401" width="3.875" style="919" customWidth="1"/>
    <col min="6402" max="6402" width="34.875" style="919" customWidth="1"/>
    <col min="6403" max="6403" width="7.125" style="919" customWidth="1"/>
    <col min="6404" max="6404" width="7.875" style="919" customWidth="1"/>
    <col min="6405" max="6405" width="8" style="919" customWidth="1"/>
    <col min="6406" max="6407" width="7.875" style="919" customWidth="1"/>
    <col min="6408" max="6408" width="8" style="919" customWidth="1"/>
    <col min="6409" max="6409" width="8.125" style="919" customWidth="1"/>
    <col min="6410" max="6410" width="8.5" style="919" customWidth="1"/>
    <col min="6411" max="6411" width="0" style="919" hidden="1" customWidth="1"/>
    <col min="6412" max="6656" width="9" style="919"/>
    <col min="6657" max="6657" width="3.875" style="919" customWidth="1"/>
    <col min="6658" max="6658" width="34.875" style="919" customWidth="1"/>
    <col min="6659" max="6659" width="7.125" style="919" customWidth="1"/>
    <col min="6660" max="6660" width="7.875" style="919" customWidth="1"/>
    <col min="6661" max="6661" width="8" style="919" customWidth="1"/>
    <col min="6662" max="6663" width="7.875" style="919" customWidth="1"/>
    <col min="6664" max="6664" width="8" style="919" customWidth="1"/>
    <col min="6665" max="6665" width="8.125" style="919" customWidth="1"/>
    <col min="6666" max="6666" width="8.5" style="919" customWidth="1"/>
    <col min="6667" max="6667" width="0" style="919" hidden="1" customWidth="1"/>
    <col min="6668" max="6912" width="9" style="919"/>
    <col min="6913" max="6913" width="3.875" style="919" customWidth="1"/>
    <col min="6914" max="6914" width="34.875" style="919" customWidth="1"/>
    <col min="6915" max="6915" width="7.125" style="919" customWidth="1"/>
    <col min="6916" max="6916" width="7.875" style="919" customWidth="1"/>
    <col min="6917" max="6917" width="8" style="919" customWidth="1"/>
    <col min="6918" max="6919" width="7.875" style="919" customWidth="1"/>
    <col min="6920" max="6920" width="8" style="919" customWidth="1"/>
    <col min="6921" max="6921" width="8.125" style="919" customWidth="1"/>
    <col min="6922" max="6922" width="8.5" style="919" customWidth="1"/>
    <col min="6923" max="6923" width="0" style="919" hidden="1" customWidth="1"/>
    <col min="6924" max="7168" width="9" style="919"/>
    <col min="7169" max="7169" width="3.875" style="919" customWidth="1"/>
    <col min="7170" max="7170" width="34.875" style="919" customWidth="1"/>
    <col min="7171" max="7171" width="7.125" style="919" customWidth="1"/>
    <col min="7172" max="7172" width="7.875" style="919" customWidth="1"/>
    <col min="7173" max="7173" width="8" style="919" customWidth="1"/>
    <col min="7174" max="7175" width="7.875" style="919" customWidth="1"/>
    <col min="7176" max="7176" width="8" style="919" customWidth="1"/>
    <col min="7177" max="7177" width="8.125" style="919" customWidth="1"/>
    <col min="7178" max="7178" width="8.5" style="919" customWidth="1"/>
    <col min="7179" max="7179" width="0" style="919" hidden="1" customWidth="1"/>
    <col min="7180" max="7424" width="9" style="919"/>
    <col min="7425" max="7425" width="3.875" style="919" customWidth="1"/>
    <col min="7426" max="7426" width="34.875" style="919" customWidth="1"/>
    <col min="7427" max="7427" width="7.125" style="919" customWidth="1"/>
    <col min="7428" max="7428" width="7.875" style="919" customWidth="1"/>
    <col min="7429" max="7429" width="8" style="919" customWidth="1"/>
    <col min="7430" max="7431" width="7.875" style="919" customWidth="1"/>
    <col min="7432" max="7432" width="8" style="919" customWidth="1"/>
    <col min="7433" max="7433" width="8.125" style="919" customWidth="1"/>
    <col min="7434" max="7434" width="8.5" style="919" customWidth="1"/>
    <col min="7435" max="7435" width="0" style="919" hidden="1" customWidth="1"/>
    <col min="7436" max="7680" width="9" style="919"/>
    <col min="7681" max="7681" width="3.875" style="919" customWidth="1"/>
    <col min="7682" max="7682" width="34.875" style="919" customWidth="1"/>
    <col min="7683" max="7683" width="7.125" style="919" customWidth="1"/>
    <col min="7684" max="7684" width="7.875" style="919" customWidth="1"/>
    <col min="7685" max="7685" width="8" style="919" customWidth="1"/>
    <col min="7686" max="7687" width="7.875" style="919" customWidth="1"/>
    <col min="7688" max="7688" width="8" style="919" customWidth="1"/>
    <col min="7689" max="7689" width="8.125" style="919" customWidth="1"/>
    <col min="7690" max="7690" width="8.5" style="919" customWidth="1"/>
    <col min="7691" max="7691" width="0" style="919" hidden="1" customWidth="1"/>
    <col min="7692" max="7936" width="9" style="919"/>
    <col min="7937" max="7937" width="3.875" style="919" customWidth="1"/>
    <col min="7938" max="7938" width="34.875" style="919" customWidth="1"/>
    <col min="7939" max="7939" width="7.125" style="919" customWidth="1"/>
    <col min="7940" max="7940" width="7.875" style="919" customWidth="1"/>
    <col min="7941" max="7941" width="8" style="919" customWidth="1"/>
    <col min="7942" max="7943" width="7.875" style="919" customWidth="1"/>
    <col min="7944" max="7944" width="8" style="919" customWidth="1"/>
    <col min="7945" max="7945" width="8.125" style="919" customWidth="1"/>
    <col min="7946" max="7946" width="8.5" style="919" customWidth="1"/>
    <col min="7947" max="7947" width="0" style="919" hidden="1" customWidth="1"/>
    <col min="7948" max="8192" width="9" style="919"/>
    <col min="8193" max="8193" width="3.875" style="919" customWidth="1"/>
    <col min="8194" max="8194" width="34.875" style="919" customWidth="1"/>
    <col min="8195" max="8195" width="7.125" style="919" customWidth="1"/>
    <col min="8196" max="8196" width="7.875" style="919" customWidth="1"/>
    <col min="8197" max="8197" width="8" style="919" customWidth="1"/>
    <col min="8198" max="8199" width="7.875" style="919" customWidth="1"/>
    <col min="8200" max="8200" width="8" style="919" customWidth="1"/>
    <col min="8201" max="8201" width="8.125" style="919" customWidth="1"/>
    <col min="8202" max="8202" width="8.5" style="919" customWidth="1"/>
    <col min="8203" max="8203" width="0" style="919" hidden="1" customWidth="1"/>
    <col min="8204" max="8448" width="9" style="919"/>
    <col min="8449" max="8449" width="3.875" style="919" customWidth="1"/>
    <col min="8450" max="8450" width="34.875" style="919" customWidth="1"/>
    <col min="8451" max="8451" width="7.125" style="919" customWidth="1"/>
    <col min="8452" max="8452" width="7.875" style="919" customWidth="1"/>
    <col min="8453" max="8453" width="8" style="919" customWidth="1"/>
    <col min="8454" max="8455" width="7.875" style="919" customWidth="1"/>
    <col min="8456" max="8456" width="8" style="919" customWidth="1"/>
    <col min="8457" max="8457" width="8.125" style="919" customWidth="1"/>
    <col min="8458" max="8458" width="8.5" style="919" customWidth="1"/>
    <col min="8459" max="8459" width="0" style="919" hidden="1" customWidth="1"/>
    <col min="8460" max="8704" width="9" style="919"/>
    <col min="8705" max="8705" width="3.875" style="919" customWidth="1"/>
    <col min="8706" max="8706" width="34.875" style="919" customWidth="1"/>
    <col min="8707" max="8707" width="7.125" style="919" customWidth="1"/>
    <col min="8708" max="8708" width="7.875" style="919" customWidth="1"/>
    <col min="8709" max="8709" width="8" style="919" customWidth="1"/>
    <col min="8710" max="8711" width="7.875" style="919" customWidth="1"/>
    <col min="8712" max="8712" width="8" style="919" customWidth="1"/>
    <col min="8713" max="8713" width="8.125" style="919" customWidth="1"/>
    <col min="8714" max="8714" width="8.5" style="919" customWidth="1"/>
    <col min="8715" max="8715" width="0" style="919" hidden="1" customWidth="1"/>
    <col min="8716" max="8960" width="9" style="919"/>
    <col min="8961" max="8961" width="3.875" style="919" customWidth="1"/>
    <col min="8962" max="8962" width="34.875" style="919" customWidth="1"/>
    <col min="8963" max="8963" width="7.125" style="919" customWidth="1"/>
    <col min="8964" max="8964" width="7.875" style="919" customWidth="1"/>
    <col min="8965" max="8965" width="8" style="919" customWidth="1"/>
    <col min="8966" max="8967" width="7.875" style="919" customWidth="1"/>
    <col min="8968" max="8968" width="8" style="919" customWidth="1"/>
    <col min="8969" max="8969" width="8.125" style="919" customWidth="1"/>
    <col min="8970" max="8970" width="8.5" style="919" customWidth="1"/>
    <col min="8971" max="8971" width="0" style="919" hidden="1" customWidth="1"/>
    <col min="8972" max="9216" width="9" style="919"/>
    <col min="9217" max="9217" width="3.875" style="919" customWidth="1"/>
    <col min="9218" max="9218" width="34.875" style="919" customWidth="1"/>
    <col min="9219" max="9219" width="7.125" style="919" customWidth="1"/>
    <col min="9220" max="9220" width="7.875" style="919" customWidth="1"/>
    <col min="9221" max="9221" width="8" style="919" customWidth="1"/>
    <col min="9222" max="9223" width="7.875" style="919" customWidth="1"/>
    <col min="9224" max="9224" width="8" style="919" customWidth="1"/>
    <col min="9225" max="9225" width="8.125" style="919" customWidth="1"/>
    <col min="9226" max="9226" width="8.5" style="919" customWidth="1"/>
    <col min="9227" max="9227" width="0" style="919" hidden="1" customWidth="1"/>
    <col min="9228" max="9472" width="9" style="919"/>
    <col min="9473" max="9473" width="3.875" style="919" customWidth="1"/>
    <col min="9474" max="9474" width="34.875" style="919" customWidth="1"/>
    <col min="9475" max="9475" width="7.125" style="919" customWidth="1"/>
    <col min="9476" max="9476" width="7.875" style="919" customWidth="1"/>
    <col min="9477" max="9477" width="8" style="919" customWidth="1"/>
    <col min="9478" max="9479" width="7.875" style="919" customWidth="1"/>
    <col min="9480" max="9480" width="8" style="919" customWidth="1"/>
    <col min="9481" max="9481" width="8.125" style="919" customWidth="1"/>
    <col min="9482" max="9482" width="8.5" style="919" customWidth="1"/>
    <col min="9483" max="9483" width="0" style="919" hidden="1" customWidth="1"/>
    <col min="9484" max="9728" width="9" style="919"/>
    <col min="9729" max="9729" width="3.875" style="919" customWidth="1"/>
    <col min="9730" max="9730" width="34.875" style="919" customWidth="1"/>
    <col min="9731" max="9731" width="7.125" style="919" customWidth="1"/>
    <col min="9732" max="9732" width="7.875" style="919" customWidth="1"/>
    <col min="9733" max="9733" width="8" style="919" customWidth="1"/>
    <col min="9734" max="9735" width="7.875" style="919" customWidth="1"/>
    <col min="9736" max="9736" width="8" style="919" customWidth="1"/>
    <col min="9737" max="9737" width="8.125" style="919" customWidth="1"/>
    <col min="9738" max="9738" width="8.5" style="919" customWidth="1"/>
    <col min="9739" max="9739" width="0" style="919" hidden="1" customWidth="1"/>
    <col min="9740" max="9984" width="9" style="919"/>
    <col min="9985" max="9985" width="3.875" style="919" customWidth="1"/>
    <col min="9986" max="9986" width="34.875" style="919" customWidth="1"/>
    <col min="9987" max="9987" width="7.125" style="919" customWidth="1"/>
    <col min="9988" max="9988" width="7.875" style="919" customWidth="1"/>
    <col min="9989" max="9989" width="8" style="919" customWidth="1"/>
    <col min="9990" max="9991" width="7.875" style="919" customWidth="1"/>
    <col min="9992" max="9992" width="8" style="919" customWidth="1"/>
    <col min="9993" max="9993" width="8.125" style="919" customWidth="1"/>
    <col min="9994" max="9994" width="8.5" style="919" customWidth="1"/>
    <col min="9995" max="9995" width="0" style="919" hidden="1" customWidth="1"/>
    <col min="9996" max="10240" width="9" style="919"/>
    <col min="10241" max="10241" width="3.875" style="919" customWidth="1"/>
    <col min="10242" max="10242" width="34.875" style="919" customWidth="1"/>
    <col min="10243" max="10243" width="7.125" style="919" customWidth="1"/>
    <col min="10244" max="10244" width="7.875" style="919" customWidth="1"/>
    <col min="10245" max="10245" width="8" style="919" customWidth="1"/>
    <col min="10246" max="10247" width="7.875" style="919" customWidth="1"/>
    <col min="10248" max="10248" width="8" style="919" customWidth="1"/>
    <col min="10249" max="10249" width="8.125" style="919" customWidth="1"/>
    <col min="10250" max="10250" width="8.5" style="919" customWidth="1"/>
    <col min="10251" max="10251" width="0" style="919" hidden="1" customWidth="1"/>
    <col min="10252" max="10496" width="9" style="919"/>
    <col min="10497" max="10497" width="3.875" style="919" customWidth="1"/>
    <col min="10498" max="10498" width="34.875" style="919" customWidth="1"/>
    <col min="10499" max="10499" width="7.125" style="919" customWidth="1"/>
    <col min="10500" max="10500" width="7.875" style="919" customWidth="1"/>
    <col min="10501" max="10501" width="8" style="919" customWidth="1"/>
    <col min="10502" max="10503" width="7.875" style="919" customWidth="1"/>
    <col min="10504" max="10504" width="8" style="919" customWidth="1"/>
    <col min="10505" max="10505" width="8.125" style="919" customWidth="1"/>
    <col min="10506" max="10506" width="8.5" style="919" customWidth="1"/>
    <col min="10507" max="10507" width="0" style="919" hidden="1" customWidth="1"/>
    <col min="10508" max="10752" width="9" style="919"/>
    <col min="10753" max="10753" width="3.875" style="919" customWidth="1"/>
    <col min="10754" max="10754" width="34.875" style="919" customWidth="1"/>
    <col min="10755" max="10755" width="7.125" style="919" customWidth="1"/>
    <col min="10756" max="10756" width="7.875" style="919" customWidth="1"/>
    <col min="10757" max="10757" width="8" style="919" customWidth="1"/>
    <col min="10758" max="10759" width="7.875" style="919" customWidth="1"/>
    <col min="10760" max="10760" width="8" style="919" customWidth="1"/>
    <col min="10761" max="10761" width="8.125" style="919" customWidth="1"/>
    <col min="10762" max="10762" width="8.5" style="919" customWidth="1"/>
    <col min="10763" max="10763" width="0" style="919" hidden="1" customWidth="1"/>
    <col min="10764" max="11008" width="9" style="919"/>
    <col min="11009" max="11009" width="3.875" style="919" customWidth="1"/>
    <col min="11010" max="11010" width="34.875" style="919" customWidth="1"/>
    <col min="11011" max="11011" width="7.125" style="919" customWidth="1"/>
    <col min="11012" max="11012" width="7.875" style="919" customWidth="1"/>
    <col min="11013" max="11013" width="8" style="919" customWidth="1"/>
    <col min="11014" max="11015" width="7.875" style="919" customWidth="1"/>
    <col min="11016" max="11016" width="8" style="919" customWidth="1"/>
    <col min="11017" max="11017" width="8.125" style="919" customWidth="1"/>
    <col min="11018" max="11018" width="8.5" style="919" customWidth="1"/>
    <col min="11019" max="11019" width="0" style="919" hidden="1" customWidth="1"/>
    <col min="11020" max="11264" width="9" style="919"/>
    <col min="11265" max="11265" width="3.875" style="919" customWidth="1"/>
    <col min="11266" max="11266" width="34.875" style="919" customWidth="1"/>
    <col min="11267" max="11267" width="7.125" style="919" customWidth="1"/>
    <col min="11268" max="11268" width="7.875" style="919" customWidth="1"/>
    <col min="11269" max="11269" width="8" style="919" customWidth="1"/>
    <col min="11270" max="11271" width="7.875" style="919" customWidth="1"/>
    <col min="11272" max="11272" width="8" style="919" customWidth="1"/>
    <col min="11273" max="11273" width="8.125" style="919" customWidth="1"/>
    <col min="11274" max="11274" width="8.5" style="919" customWidth="1"/>
    <col min="11275" max="11275" width="0" style="919" hidden="1" customWidth="1"/>
    <col min="11276" max="11520" width="9" style="919"/>
    <col min="11521" max="11521" width="3.875" style="919" customWidth="1"/>
    <col min="11522" max="11522" width="34.875" style="919" customWidth="1"/>
    <col min="11523" max="11523" width="7.125" style="919" customWidth="1"/>
    <col min="11524" max="11524" width="7.875" style="919" customWidth="1"/>
    <col min="11525" max="11525" width="8" style="919" customWidth="1"/>
    <col min="11526" max="11527" width="7.875" style="919" customWidth="1"/>
    <col min="11528" max="11528" width="8" style="919" customWidth="1"/>
    <col min="11529" max="11529" width="8.125" style="919" customWidth="1"/>
    <col min="11530" max="11530" width="8.5" style="919" customWidth="1"/>
    <col min="11531" max="11531" width="0" style="919" hidden="1" customWidth="1"/>
    <col min="11532" max="11776" width="9" style="919"/>
    <col min="11777" max="11777" width="3.875" style="919" customWidth="1"/>
    <col min="11778" max="11778" width="34.875" style="919" customWidth="1"/>
    <col min="11779" max="11779" width="7.125" style="919" customWidth="1"/>
    <col min="11780" max="11780" width="7.875" style="919" customWidth="1"/>
    <col min="11781" max="11781" width="8" style="919" customWidth="1"/>
    <col min="11782" max="11783" width="7.875" style="919" customWidth="1"/>
    <col min="11784" max="11784" width="8" style="919" customWidth="1"/>
    <col min="11785" max="11785" width="8.125" style="919" customWidth="1"/>
    <col min="11786" max="11786" width="8.5" style="919" customWidth="1"/>
    <col min="11787" max="11787" width="0" style="919" hidden="1" customWidth="1"/>
    <col min="11788" max="12032" width="9" style="919"/>
    <col min="12033" max="12033" width="3.875" style="919" customWidth="1"/>
    <col min="12034" max="12034" width="34.875" style="919" customWidth="1"/>
    <col min="12035" max="12035" width="7.125" style="919" customWidth="1"/>
    <col min="12036" max="12036" width="7.875" style="919" customWidth="1"/>
    <col min="12037" max="12037" width="8" style="919" customWidth="1"/>
    <col min="12038" max="12039" width="7.875" style="919" customWidth="1"/>
    <col min="12040" max="12040" width="8" style="919" customWidth="1"/>
    <col min="12041" max="12041" width="8.125" style="919" customWidth="1"/>
    <col min="12042" max="12042" width="8.5" style="919" customWidth="1"/>
    <col min="12043" max="12043" width="0" style="919" hidden="1" customWidth="1"/>
    <col min="12044" max="12288" width="9" style="919"/>
    <col min="12289" max="12289" width="3.875" style="919" customWidth="1"/>
    <col min="12290" max="12290" width="34.875" style="919" customWidth="1"/>
    <col min="12291" max="12291" width="7.125" style="919" customWidth="1"/>
    <col min="12292" max="12292" width="7.875" style="919" customWidth="1"/>
    <col min="12293" max="12293" width="8" style="919" customWidth="1"/>
    <col min="12294" max="12295" width="7.875" style="919" customWidth="1"/>
    <col min="12296" max="12296" width="8" style="919" customWidth="1"/>
    <col min="12297" max="12297" width="8.125" style="919" customWidth="1"/>
    <col min="12298" max="12298" width="8.5" style="919" customWidth="1"/>
    <col min="12299" max="12299" width="0" style="919" hidden="1" customWidth="1"/>
    <col min="12300" max="12544" width="9" style="919"/>
    <col min="12545" max="12545" width="3.875" style="919" customWidth="1"/>
    <col min="12546" max="12546" width="34.875" style="919" customWidth="1"/>
    <col min="12547" max="12547" width="7.125" style="919" customWidth="1"/>
    <col min="12548" max="12548" width="7.875" style="919" customWidth="1"/>
    <col min="12549" max="12549" width="8" style="919" customWidth="1"/>
    <col min="12550" max="12551" width="7.875" style="919" customWidth="1"/>
    <col min="12552" max="12552" width="8" style="919" customWidth="1"/>
    <col min="12553" max="12553" width="8.125" style="919" customWidth="1"/>
    <col min="12554" max="12554" width="8.5" style="919" customWidth="1"/>
    <col min="12555" max="12555" width="0" style="919" hidden="1" customWidth="1"/>
    <col min="12556" max="12800" width="9" style="919"/>
    <col min="12801" max="12801" width="3.875" style="919" customWidth="1"/>
    <col min="12802" max="12802" width="34.875" style="919" customWidth="1"/>
    <col min="12803" max="12803" width="7.125" style="919" customWidth="1"/>
    <col min="12804" max="12804" width="7.875" style="919" customWidth="1"/>
    <col min="12805" max="12805" width="8" style="919" customWidth="1"/>
    <col min="12806" max="12807" width="7.875" style="919" customWidth="1"/>
    <col min="12808" max="12808" width="8" style="919" customWidth="1"/>
    <col min="12809" max="12809" width="8.125" style="919" customWidth="1"/>
    <col min="12810" max="12810" width="8.5" style="919" customWidth="1"/>
    <col min="12811" max="12811" width="0" style="919" hidden="1" customWidth="1"/>
    <col min="12812" max="13056" width="9" style="919"/>
    <col min="13057" max="13057" width="3.875" style="919" customWidth="1"/>
    <col min="13058" max="13058" width="34.875" style="919" customWidth="1"/>
    <col min="13059" max="13059" width="7.125" style="919" customWidth="1"/>
    <col min="13060" max="13060" width="7.875" style="919" customWidth="1"/>
    <col min="13061" max="13061" width="8" style="919" customWidth="1"/>
    <col min="13062" max="13063" width="7.875" style="919" customWidth="1"/>
    <col min="13064" max="13064" width="8" style="919" customWidth="1"/>
    <col min="13065" max="13065" width="8.125" style="919" customWidth="1"/>
    <col min="13066" max="13066" width="8.5" style="919" customWidth="1"/>
    <col min="13067" max="13067" width="0" style="919" hidden="1" customWidth="1"/>
    <col min="13068" max="13312" width="9" style="919"/>
    <col min="13313" max="13313" width="3.875" style="919" customWidth="1"/>
    <col min="13314" max="13314" width="34.875" style="919" customWidth="1"/>
    <col min="13315" max="13315" width="7.125" style="919" customWidth="1"/>
    <col min="13316" max="13316" width="7.875" style="919" customWidth="1"/>
    <col min="13317" max="13317" width="8" style="919" customWidth="1"/>
    <col min="13318" max="13319" width="7.875" style="919" customWidth="1"/>
    <col min="13320" max="13320" width="8" style="919" customWidth="1"/>
    <col min="13321" max="13321" width="8.125" style="919" customWidth="1"/>
    <col min="13322" max="13322" width="8.5" style="919" customWidth="1"/>
    <col min="13323" max="13323" width="0" style="919" hidden="1" customWidth="1"/>
    <col min="13324" max="13568" width="9" style="919"/>
    <col min="13569" max="13569" width="3.875" style="919" customWidth="1"/>
    <col min="13570" max="13570" width="34.875" style="919" customWidth="1"/>
    <col min="13571" max="13571" width="7.125" style="919" customWidth="1"/>
    <col min="13572" max="13572" width="7.875" style="919" customWidth="1"/>
    <col min="13573" max="13573" width="8" style="919" customWidth="1"/>
    <col min="13574" max="13575" width="7.875" style="919" customWidth="1"/>
    <col min="13576" max="13576" width="8" style="919" customWidth="1"/>
    <col min="13577" max="13577" width="8.125" style="919" customWidth="1"/>
    <col min="13578" max="13578" width="8.5" style="919" customWidth="1"/>
    <col min="13579" max="13579" width="0" style="919" hidden="1" customWidth="1"/>
    <col min="13580" max="13824" width="9" style="919"/>
    <col min="13825" max="13825" width="3.875" style="919" customWidth="1"/>
    <col min="13826" max="13826" width="34.875" style="919" customWidth="1"/>
    <col min="13827" max="13827" width="7.125" style="919" customWidth="1"/>
    <col min="13828" max="13828" width="7.875" style="919" customWidth="1"/>
    <col min="13829" max="13829" width="8" style="919" customWidth="1"/>
    <col min="13830" max="13831" width="7.875" style="919" customWidth="1"/>
    <col min="13832" max="13832" width="8" style="919" customWidth="1"/>
    <col min="13833" max="13833" width="8.125" style="919" customWidth="1"/>
    <col min="13834" max="13834" width="8.5" style="919" customWidth="1"/>
    <col min="13835" max="13835" width="0" style="919" hidden="1" customWidth="1"/>
    <col min="13836" max="14080" width="9" style="919"/>
    <col min="14081" max="14081" width="3.875" style="919" customWidth="1"/>
    <col min="14082" max="14082" width="34.875" style="919" customWidth="1"/>
    <col min="14083" max="14083" width="7.125" style="919" customWidth="1"/>
    <col min="14084" max="14084" width="7.875" style="919" customWidth="1"/>
    <col min="14085" max="14085" width="8" style="919" customWidth="1"/>
    <col min="14086" max="14087" width="7.875" style="919" customWidth="1"/>
    <col min="14088" max="14088" width="8" style="919" customWidth="1"/>
    <col min="14089" max="14089" width="8.125" style="919" customWidth="1"/>
    <col min="14090" max="14090" width="8.5" style="919" customWidth="1"/>
    <col min="14091" max="14091" width="0" style="919" hidden="1" customWidth="1"/>
    <col min="14092" max="14336" width="9" style="919"/>
    <col min="14337" max="14337" width="3.875" style="919" customWidth="1"/>
    <col min="14338" max="14338" width="34.875" style="919" customWidth="1"/>
    <col min="14339" max="14339" width="7.125" style="919" customWidth="1"/>
    <col min="14340" max="14340" width="7.875" style="919" customWidth="1"/>
    <col min="14341" max="14341" width="8" style="919" customWidth="1"/>
    <col min="14342" max="14343" width="7.875" style="919" customWidth="1"/>
    <col min="14344" max="14344" width="8" style="919" customWidth="1"/>
    <col min="14345" max="14345" width="8.125" style="919" customWidth="1"/>
    <col min="14346" max="14346" width="8.5" style="919" customWidth="1"/>
    <col min="14347" max="14347" width="0" style="919" hidden="1" customWidth="1"/>
    <col min="14348" max="14592" width="9" style="919"/>
    <col min="14593" max="14593" width="3.875" style="919" customWidth="1"/>
    <col min="14594" max="14594" width="34.875" style="919" customWidth="1"/>
    <col min="14595" max="14595" width="7.125" style="919" customWidth="1"/>
    <col min="14596" max="14596" width="7.875" style="919" customWidth="1"/>
    <col min="14597" max="14597" width="8" style="919" customWidth="1"/>
    <col min="14598" max="14599" width="7.875" style="919" customWidth="1"/>
    <col min="14600" max="14600" width="8" style="919" customWidth="1"/>
    <col min="14601" max="14601" width="8.125" style="919" customWidth="1"/>
    <col min="14602" max="14602" width="8.5" style="919" customWidth="1"/>
    <col min="14603" max="14603" width="0" style="919" hidden="1" customWidth="1"/>
    <col min="14604" max="14848" width="9" style="919"/>
    <col min="14849" max="14849" width="3.875" style="919" customWidth="1"/>
    <col min="14850" max="14850" width="34.875" style="919" customWidth="1"/>
    <col min="14851" max="14851" width="7.125" style="919" customWidth="1"/>
    <col min="14852" max="14852" width="7.875" style="919" customWidth="1"/>
    <col min="14853" max="14853" width="8" style="919" customWidth="1"/>
    <col min="14854" max="14855" width="7.875" style="919" customWidth="1"/>
    <col min="14856" max="14856" width="8" style="919" customWidth="1"/>
    <col min="14857" max="14857" width="8.125" style="919" customWidth="1"/>
    <col min="14858" max="14858" width="8.5" style="919" customWidth="1"/>
    <col min="14859" max="14859" width="0" style="919" hidden="1" customWidth="1"/>
    <col min="14860" max="15104" width="9" style="919"/>
    <col min="15105" max="15105" width="3.875" style="919" customWidth="1"/>
    <col min="15106" max="15106" width="34.875" style="919" customWidth="1"/>
    <col min="15107" max="15107" width="7.125" style="919" customWidth="1"/>
    <col min="15108" max="15108" width="7.875" style="919" customWidth="1"/>
    <col min="15109" max="15109" width="8" style="919" customWidth="1"/>
    <col min="15110" max="15111" width="7.875" style="919" customWidth="1"/>
    <col min="15112" max="15112" width="8" style="919" customWidth="1"/>
    <col min="15113" max="15113" width="8.125" style="919" customWidth="1"/>
    <col min="15114" max="15114" width="8.5" style="919" customWidth="1"/>
    <col min="15115" max="15115" width="0" style="919" hidden="1" customWidth="1"/>
    <col min="15116" max="15360" width="9" style="919"/>
    <col min="15361" max="15361" width="3.875" style="919" customWidth="1"/>
    <col min="15362" max="15362" width="34.875" style="919" customWidth="1"/>
    <col min="15363" max="15363" width="7.125" style="919" customWidth="1"/>
    <col min="15364" max="15364" width="7.875" style="919" customWidth="1"/>
    <col min="15365" max="15365" width="8" style="919" customWidth="1"/>
    <col min="15366" max="15367" width="7.875" style="919" customWidth="1"/>
    <col min="15368" max="15368" width="8" style="919" customWidth="1"/>
    <col min="15369" max="15369" width="8.125" style="919" customWidth="1"/>
    <col min="15370" max="15370" width="8.5" style="919" customWidth="1"/>
    <col min="15371" max="15371" width="0" style="919" hidden="1" customWidth="1"/>
    <col min="15372" max="15616" width="9" style="919"/>
    <col min="15617" max="15617" width="3.875" style="919" customWidth="1"/>
    <col min="15618" max="15618" width="34.875" style="919" customWidth="1"/>
    <col min="15619" max="15619" width="7.125" style="919" customWidth="1"/>
    <col min="15620" max="15620" width="7.875" style="919" customWidth="1"/>
    <col min="15621" max="15621" width="8" style="919" customWidth="1"/>
    <col min="15622" max="15623" width="7.875" style="919" customWidth="1"/>
    <col min="15624" max="15624" width="8" style="919" customWidth="1"/>
    <col min="15625" max="15625" width="8.125" style="919" customWidth="1"/>
    <col min="15626" max="15626" width="8.5" style="919" customWidth="1"/>
    <col min="15627" max="15627" width="0" style="919" hidden="1" customWidth="1"/>
    <col min="15628" max="15872" width="9" style="919"/>
    <col min="15873" max="15873" width="3.875" style="919" customWidth="1"/>
    <col min="15874" max="15874" width="34.875" style="919" customWidth="1"/>
    <col min="15875" max="15875" width="7.125" style="919" customWidth="1"/>
    <col min="15876" max="15876" width="7.875" style="919" customWidth="1"/>
    <col min="15877" max="15877" width="8" style="919" customWidth="1"/>
    <col min="15878" max="15879" width="7.875" style="919" customWidth="1"/>
    <col min="15880" max="15880" width="8" style="919" customWidth="1"/>
    <col min="15881" max="15881" width="8.125" style="919" customWidth="1"/>
    <col min="15882" max="15882" width="8.5" style="919" customWidth="1"/>
    <col min="15883" max="15883" width="0" style="919" hidden="1" customWidth="1"/>
    <col min="15884" max="16128" width="9" style="919"/>
    <col min="16129" max="16129" width="3.875" style="919" customWidth="1"/>
    <col min="16130" max="16130" width="34.875" style="919" customWidth="1"/>
    <col min="16131" max="16131" width="7.125" style="919" customWidth="1"/>
    <col min="16132" max="16132" width="7.875" style="919" customWidth="1"/>
    <col min="16133" max="16133" width="8" style="919" customWidth="1"/>
    <col min="16134" max="16135" width="7.875" style="919" customWidth="1"/>
    <col min="16136" max="16136" width="8" style="919" customWidth="1"/>
    <col min="16137" max="16137" width="8.125" style="919" customWidth="1"/>
    <col min="16138" max="16138" width="8.5" style="919" customWidth="1"/>
    <col min="16139" max="16139" width="0" style="919" hidden="1" customWidth="1"/>
    <col min="16140" max="16384" width="9" style="919"/>
  </cols>
  <sheetData>
    <row r="1" spans="1:12">
      <c r="I1" s="1713" t="s">
        <v>1409</v>
      </c>
      <c r="J1" s="1713"/>
    </row>
    <row r="2" spans="1:12" ht="18.75">
      <c r="A2" s="1717" t="s">
        <v>1219</v>
      </c>
      <c r="B2" s="1717"/>
      <c r="C2" s="1717"/>
      <c r="D2" s="1717"/>
      <c r="E2" s="1717"/>
      <c r="F2" s="1717"/>
      <c r="G2" s="1717"/>
      <c r="H2" s="1717"/>
      <c r="I2" s="1717"/>
      <c r="J2" s="1717"/>
    </row>
    <row r="3" spans="1:12" ht="16.5">
      <c r="A3" s="1718" t="str">
        <f>'1. CT chủ yếu KT,XH,MT'!A2:J2</f>
        <v>(Kèm theo Báo cáo số:           /BC-UBND ngày            tháng         năm 2023 của UBND huyện Mường Chà)</v>
      </c>
      <c r="B3" s="1718"/>
      <c r="C3" s="1718"/>
      <c r="D3" s="1718"/>
      <c r="E3" s="1718"/>
      <c r="F3" s="1718"/>
      <c r="G3" s="1718"/>
      <c r="H3" s="1718"/>
      <c r="I3" s="1718"/>
      <c r="J3" s="1718"/>
    </row>
    <row r="4" spans="1:12" s="922" customFormat="1">
      <c r="A4" s="1716" t="s">
        <v>1186</v>
      </c>
      <c r="B4" s="1716" t="s">
        <v>2</v>
      </c>
      <c r="C4" s="1716" t="s">
        <v>3</v>
      </c>
      <c r="D4" s="1714" t="s">
        <v>1133</v>
      </c>
      <c r="E4" s="1719" t="s">
        <v>1134</v>
      </c>
      <c r="F4" s="1720"/>
      <c r="G4" s="1720"/>
      <c r="H4" s="1721"/>
      <c r="I4" s="1716" t="s">
        <v>1136</v>
      </c>
      <c r="J4" s="1674" t="s">
        <v>1404</v>
      </c>
      <c r="K4" s="894"/>
    </row>
    <row r="5" spans="1:12" s="922" customFormat="1" ht="57.75" customHeight="1">
      <c r="A5" s="1716"/>
      <c r="B5" s="1716"/>
      <c r="C5" s="1716"/>
      <c r="D5" s="1715"/>
      <c r="E5" s="1275" t="s">
        <v>4</v>
      </c>
      <c r="F5" s="1275" t="s">
        <v>1188</v>
      </c>
      <c r="G5" s="1146" t="s">
        <v>1400</v>
      </c>
      <c r="H5" s="1146" t="s">
        <v>1408</v>
      </c>
      <c r="I5" s="1716"/>
      <c r="J5" s="1675"/>
      <c r="K5" s="892" t="s">
        <v>1187</v>
      </c>
    </row>
    <row r="6" spans="1:12" s="990" customFormat="1" ht="20.25" customHeight="1">
      <c r="A6" s="976" t="s">
        <v>38</v>
      </c>
      <c r="B6" s="1034" t="s">
        <v>39</v>
      </c>
      <c r="C6" s="986"/>
      <c r="D6" s="1276"/>
      <c r="E6" s="1277"/>
      <c r="F6" s="1276"/>
      <c r="G6" s="987"/>
      <c r="H6" s="987"/>
      <c r="I6" s="987"/>
      <c r="J6" s="988"/>
      <c r="K6" s="989"/>
    </row>
    <row r="7" spans="1:12" s="974" customFormat="1" ht="25.5">
      <c r="A7" s="991"/>
      <c r="B7" s="1001" t="s">
        <v>1220</v>
      </c>
      <c r="C7" s="979" t="s">
        <v>1221</v>
      </c>
      <c r="D7" s="1257">
        <v>52.091999999999999</v>
      </c>
      <c r="E7" s="1257">
        <v>53.6</v>
      </c>
      <c r="F7" s="1257">
        <v>53.276000000000003</v>
      </c>
      <c r="G7" s="1076">
        <f>F7/D7*100</f>
        <v>102.2729017891423</v>
      </c>
      <c r="H7" s="1076">
        <f>F7/E7*100</f>
        <v>99.395522388059703</v>
      </c>
      <c r="I7" s="1076">
        <v>54.319000000000003</v>
      </c>
      <c r="J7" s="1076">
        <f>I7/F7*100</f>
        <v>101.95772955927622</v>
      </c>
      <c r="K7" s="902">
        <f>F7/E7*100</f>
        <v>99.395522388059703</v>
      </c>
    </row>
    <row r="8" spans="1:12" s="974" customFormat="1" ht="15.75" customHeight="1">
      <c r="A8" s="991"/>
      <c r="B8" s="1140" t="s">
        <v>40</v>
      </c>
      <c r="C8" s="993" t="s">
        <v>60</v>
      </c>
      <c r="D8" s="1261">
        <v>47641</v>
      </c>
      <c r="E8" s="1261">
        <v>49057</v>
      </c>
      <c r="F8" s="1261">
        <v>49209</v>
      </c>
      <c r="G8" s="1076">
        <f t="shared" ref="G8:G72" si="0">F8/D8*100</f>
        <v>103.29128271866669</v>
      </c>
      <c r="H8" s="1076">
        <f t="shared" ref="H8:H72" si="1">F8/E8*100</f>
        <v>100.30984365126281</v>
      </c>
      <c r="I8" s="226">
        <v>50012</v>
      </c>
      <c r="J8" s="1076">
        <f t="shared" ref="J8:J72" si="2">I8/F8*100</f>
        <v>101.63181531833607</v>
      </c>
      <c r="K8" s="902">
        <f>F8/E8*100</f>
        <v>100.30984365126281</v>
      </c>
    </row>
    <row r="9" spans="1:12" s="974" customFormat="1" ht="15.75" customHeight="1">
      <c r="A9" s="991"/>
      <c r="B9" s="1140" t="s">
        <v>41</v>
      </c>
      <c r="C9" s="993" t="s">
        <v>60</v>
      </c>
      <c r="D9" s="1261">
        <v>49553</v>
      </c>
      <c r="E9" s="1261">
        <v>51300</v>
      </c>
      <c r="F9" s="1261">
        <v>51430</v>
      </c>
      <c r="G9" s="1076">
        <f t="shared" si="0"/>
        <v>103.78786349968721</v>
      </c>
      <c r="H9" s="1076">
        <f t="shared" si="1"/>
        <v>100.25341130604288</v>
      </c>
      <c r="I9" s="226">
        <v>52190</v>
      </c>
      <c r="J9" s="1076">
        <f t="shared" si="2"/>
        <v>101.47773672953528</v>
      </c>
      <c r="K9" s="902">
        <f>F9/E9*100</f>
        <v>100.25341130604288</v>
      </c>
    </row>
    <row r="10" spans="1:12" s="974" customFormat="1" ht="15.75" customHeight="1">
      <c r="A10" s="996"/>
      <c r="B10" s="1001" t="s">
        <v>1222</v>
      </c>
      <c r="C10" s="973" t="s">
        <v>11</v>
      </c>
      <c r="D10" s="1257">
        <v>21</v>
      </c>
      <c r="E10" s="1257"/>
      <c r="F10" s="1257">
        <v>20.399999999999999</v>
      </c>
      <c r="G10" s="1076">
        <f t="shared" si="0"/>
        <v>97.142857142857125</v>
      </c>
      <c r="H10" s="1076"/>
      <c r="I10" s="1076">
        <v>20.5</v>
      </c>
      <c r="J10" s="1076">
        <f t="shared" si="2"/>
        <v>100.49019607843137</v>
      </c>
      <c r="K10" s="997">
        <f>F10-E10</f>
        <v>20.399999999999999</v>
      </c>
      <c r="L10" s="998"/>
    </row>
    <row r="11" spans="1:12" s="974" customFormat="1" ht="15.75" customHeight="1">
      <c r="A11" s="991"/>
      <c r="B11" s="1001" t="s">
        <v>1223</v>
      </c>
      <c r="C11" s="973" t="s">
        <v>58</v>
      </c>
      <c r="D11" s="1257">
        <v>2.7</v>
      </c>
      <c r="E11" s="1257">
        <v>1</v>
      </c>
      <c r="F11" s="1257">
        <v>0.3</v>
      </c>
      <c r="G11" s="1076">
        <f t="shared" si="0"/>
        <v>11.111111111111111</v>
      </c>
      <c r="H11" s="1076">
        <f t="shared" si="1"/>
        <v>30</v>
      </c>
      <c r="I11" s="1076">
        <v>1.1000000000000001</v>
      </c>
      <c r="J11" s="1076">
        <f t="shared" si="2"/>
        <v>366.66666666666669</v>
      </c>
      <c r="K11" s="997">
        <f>F11-E11</f>
        <v>-0.7</v>
      </c>
    </row>
    <row r="12" spans="1:12" s="974" customFormat="1" ht="31.5">
      <c r="A12" s="991"/>
      <c r="B12" s="1001" t="s">
        <v>1224</v>
      </c>
      <c r="C12" s="973" t="s">
        <v>11</v>
      </c>
      <c r="D12" s="1257">
        <v>106</v>
      </c>
      <c r="E12" s="1257"/>
      <c r="F12" s="1257"/>
      <c r="G12" s="1076"/>
      <c r="H12" s="1076"/>
      <c r="I12" s="1076"/>
      <c r="J12" s="1076"/>
      <c r="K12" s="902"/>
    </row>
    <row r="13" spans="1:12" s="978" customFormat="1">
      <c r="A13" s="976" t="s">
        <v>42</v>
      </c>
      <c r="B13" s="1034" t="s">
        <v>43</v>
      </c>
      <c r="C13" s="977"/>
      <c r="D13" s="1257"/>
      <c r="E13" s="1257"/>
      <c r="F13" s="1257"/>
      <c r="G13" s="1076"/>
      <c r="H13" s="1076"/>
      <c r="I13" s="1076"/>
      <c r="J13" s="1076"/>
      <c r="K13" s="902"/>
    </row>
    <row r="14" spans="1:12" s="974" customFormat="1" ht="15.75" customHeight="1">
      <c r="A14" s="976"/>
      <c r="B14" s="1001" t="s">
        <v>1225</v>
      </c>
      <c r="C14" s="973" t="s">
        <v>60</v>
      </c>
      <c r="D14" s="1261">
        <v>28788</v>
      </c>
      <c r="E14" s="1261">
        <v>29439</v>
      </c>
      <c r="F14" s="1261">
        <v>29585</v>
      </c>
      <c r="G14" s="1076">
        <f t="shared" si="0"/>
        <v>102.76851465888566</v>
      </c>
      <c r="H14" s="1076">
        <f t="shared" si="1"/>
        <v>100.4959407588573</v>
      </c>
      <c r="I14" s="1287">
        <v>29679</v>
      </c>
      <c r="J14" s="1076">
        <f t="shared" si="2"/>
        <v>100.31772857867163</v>
      </c>
      <c r="K14" s="902">
        <f>F14/E14*100</f>
        <v>100.4959407588573</v>
      </c>
    </row>
    <row r="15" spans="1:12" s="974" customFormat="1" ht="31.5">
      <c r="A15" s="975"/>
      <c r="B15" s="1001" t="s">
        <v>1226</v>
      </c>
      <c r="C15" s="979" t="s">
        <v>60</v>
      </c>
      <c r="D15" s="1261">
        <v>29487</v>
      </c>
      <c r="E15" s="1261">
        <v>30644</v>
      </c>
      <c r="F15" s="1261">
        <v>30644</v>
      </c>
      <c r="G15" s="1076">
        <f t="shared" si="0"/>
        <v>103.92376301420964</v>
      </c>
      <c r="H15" s="1076">
        <f t="shared" si="1"/>
        <v>100</v>
      </c>
      <c r="I15" s="1287">
        <v>31456</v>
      </c>
      <c r="J15" s="1076">
        <f t="shared" si="2"/>
        <v>102.64978462341732</v>
      </c>
      <c r="K15" s="902">
        <f>F15/E15*100</f>
        <v>100</v>
      </c>
    </row>
    <row r="16" spans="1:12" s="974" customFormat="1" ht="31.5">
      <c r="A16" s="975"/>
      <c r="B16" s="1001" t="s">
        <v>1227</v>
      </c>
      <c r="C16" s="979" t="s">
        <v>11</v>
      </c>
      <c r="D16" s="1257">
        <v>19.66</v>
      </c>
      <c r="E16" s="1257"/>
      <c r="F16" s="1257">
        <v>18.96</v>
      </c>
      <c r="G16" s="1076">
        <f t="shared" si="0"/>
        <v>96.439471007121057</v>
      </c>
      <c r="H16" s="1076"/>
      <c r="I16" s="1076">
        <v>21.9</v>
      </c>
      <c r="J16" s="1076">
        <f t="shared" si="2"/>
        <v>115.50632911392404</v>
      </c>
      <c r="K16" s="902"/>
    </row>
    <row r="17" spans="1:13" s="980" customFormat="1" ht="31.5">
      <c r="A17" s="975"/>
      <c r="B17" s="1001" t="s">
        <v>1228</v>
      </c>
      <c r="C17" s="973" t="s">
        <v>60</v>
      </c>
      <c r="D17" s="1261">
        <v>1231</v>
      </c>
      <c r="E17" s="1261">
        <v>600</v>
      </c>
      <c r="F17" s="1261">
        <v>1219</v>
      </c>
      <c r="G17" s="1076">
        <f t="shared" si="0"/>
        <v>99.02518277822908</v>
      </c>
      <c r="H17" s="1076">
        <f t="shared" si="1"/>
        <v>203.16666666666669</v>
      </c>
      <c r="I17" s="226">
        <v>650</v>
      </c>
      <c r="J17" s="1076">
        <f t="shared" si="2"/>
        <v>53.322395406070555</v>
      </c>
      <c r="K17" s="902">
        <f>F17/E17*100</f>
        <v>203.16666666666669</v>
      </c>
    </row>
    <row r="18" spans="1:13" s="980" customFormat="1" ht="31.5">
      <c r="A18" s="975"/>
      <c r="B18" s="1001" t="s">
        <v>1229</v>
      </c>
      <c r="C18" s="973" t="s">
        <v>11</v>
      </c>
      <c r="D18" s="1257"/>
      <c r="E18" s="1257"/>
      <c r="F18" s="1257"/>
      <c r="G18" s="1076"/>
      <c r="H18" s="1076"/>
      <c r="I18" s="1076"/>
      <c r="J18" s="1076"/>
      <c r="K18" s="902"/>
    </row>
    <row r="19" spans="1:13" s="982" customFormat="1" ht="31.5">
      <c r="A19" s="975"/>
      <c r="B19" s="1001" t="s">
        <v>1230</v>
      </c>
      <c r="C19" s="973" t="s">
        <v>11</v>
      </c>
      <c r="D19" s="1257">
        <v>69.39</v>
      </c>
      <c r="E19" s="1257">
        <v>69.11</v>
      </c>
      <c r="F19" s="1257">
        <v>69.11</v>
      </c>
      <c r="G19" s="1076">
        <f t="shared" si="0"/>
        <v>99.596483643176242</v>
      </c>
      <c r="H19" s="1076">
        <f t="shared" si="1"/>
        <v>100</v>
      </c>
      <c r="I19" s="1076">
        <v>68.86</v>
      </c>
      <c r="J19" s="1076">
        <f t="shared" si="2"/>
        <v>99.63825784980466</v>
      </c>
      <c r="K19" s="981">
        <f>F19-E19</f>
        <v>0</v>
      </c>
    </row>
    <row r="20" spans="1:13" s="982" customFormat="1" ht="15.75" customHeight="1">
      <c r="A20" s="975"/>
      <c r="B20" s="1001" t="s">
        <v>1231</v>
      </c>
      <c r="C20" s="979" t="s">
        <v>60</v>
      </c>
      <c r="D20" s="1257"/>
      <c r="E20" s="1257">
        <v>10</v>
      </c>
      <c r="F20" s="1257">
        <v>5</v>
      </c>
      <c r="G20" s="1076"/>
      <c r="H20" s="1076">
        <f t="shared" si="1"/>
        <v>50</v>
      </c>
      <c r="I20" s="1076">
        <v>10</v>
      </c>
      <c r="J20" s="1076">
        <f t="shared" si="2"/>
        <v>200</v>
      </c>
      <c r="K20" s="902">
        <f>F20/E20*100</f>
        <v>50</v>
      </c>
    </row>
    <row r="21" spans="1:13" s="982" customFormat="1" ht="30.75" customHeight="1">
      <c r="A21" s="975"/>
      <c r="B21" s="1001" t="s">
        <v>1349</v>
      </c>
      <c r="C21" s="979" t="s">
        <v>60</v>
      </c>
      <c r="D21" s="1257">
        <v>258</v>
      </c>
      <c r="E21" s="1257">
        <v>400</v>
      </c>
      <c r="F21" s="1288">
        <v>518</v>
      </c>
      <c r="G21" s="1076">
        <f t="shared" si="0"/>
        <v>200.77519379844961</v>
      </c>
      <c r="H21" s="1076">
        <f t="shared" si="1"/>
        <v>129.5</v>
      </c>
      <c r="I21" s="1286">
        <v>500</v>
      </c>
      <c r="J21" s="1076">
        <f t="shared" si="2"/>
        <v>96.525096525096515</v>
      </c>
      <c r="K21" s="901">
        <f>F21/E21*100</f>
        <v>129.5</v>
      </c>
    </row>
    <row r="22" spans="1:13" s="982" customFormat="1" ht="31.5">
      <c r="A22" s="975"/>
      <c r="B22" s="1001" t="s">
        <v>1232</v>
      </c>
      <c r="C22" s="979" t="s">
        <v>11</v>
      </c>
      <c r="D22" s="1257">
        <v>49.49</v>
      </c>
      <c r="E22" s="1257">
        <v>51.32</v>
      </c>
      <c r="F22" s="1257">
        <v>51.32</v>
      </c>
      <c r="G22" s="1076">
        <f t="shared" si="0"/>
        <v>103.69771671044654</v>
      </c>
      <c r="H22" s="1076">
        <f t="shared" si="1"/>
        <v>100</v>
      </c>
      <c r="I22" s="1076">
        <v>57</v>
      </c>
      <c r="J22" s="1076">
        <f t="shared" si="2"/>
        <v>111.06780982073265</v>
      </c>
      <c r="K22" s="902">
        <f>F22-E22</f>
        <v>0</v>
      </c>
    </row>
    <row r="23" spans="1:13" s="982" customFormat="1" ht="31.5">
      <c r="A23" s="975"/>
      <c r="B23" s="1001" t="s">
        <v>1233</v>
      </c>
      <c r="C23" s="979" t="s">
        <v>11</v>
      </c>
      <c r="D23" s="1257">
        <v>23.97</v>
      </c>
      <c r="E23" s="1257">
        <v>24</v>
      </c>
      <c r="F23" s="1257">
        <v>24.02</v>
      </c>
      <c r="G23" s="1076">
        <f t="shared" si="0"/>
        <v>100.20859407592823</v>
      </c>
      <c r="H23" s="1076">
        <f t="shared" si="1"/>
        <v>100.08333333333333</v>
      </c>
      <c r="I23" s="1076">
        <v>26</v>
      </c>
      <c r="J23" s="1076">
        <f t="shared" si="2"/>
        <v>108.24313072439634</v>
      </c>
      <c r="K23" s="902">
        <f>F23-E23</f>
        <v>1.9999999999999574E-2</v>
      </c>
    </row>
    <row r="24" spans="1:13">
      <c r="A24" s="924"/>
      <c r="B24" s="1122" t="s">
        <v>1234</v>
      </c>
      <c r="C24" s="923" t="s">
        <v>60</v>
      </c>
      <c r="D24" s="1257">
        <v>29</v>
      </c>
      <c r="E24" s="1257">
        <v>28</v>
      </c>
      <c r="F24" s="1257">
        <v>27</v>
      </c>
      <c r="G24" s="1076">
        <f t="shared" si="0"/>
        <v>93.103448275862064</v>
      </c>
      <c r="H24" s="1076">
        <f t="shared" si="1"/>
        <v>96.428571428571431</v>
      </c>
      <c r="I24" s="1076">
        <v>27</v>
      </c>
      <c r="J24" s="1076">
        <f t="shared" si="2"/>
        <v>100</v>
      </c>
      <c r="K24" s="903">
        <f>F24/E24*100</f>
        <v>96.428571428571431</v>
      </c>
    </row>
    <row r="25" spans="1:13">
      <c r="A25" s="924"/>
      <c r="B25" s="1122" t="s">
        <v>1235</v>
      </c>
      <c r="C25" s="923" t="s">
        <v>60</v>
      </c>
      <c r="D25" s="1257">
        <v>11</v>
      </c>
      <c r="E25" s="1257">
        <v>10</v>
      </c>
      <c r="F25" s="1257">
        <v>10</v>
      </c>
      <c r="G25" s="1076">
        <f t="shared" si="0"/>
        <v>90.909090909090907</v>
      </c>
      <c r="H25" s="1076">
        <f t="shared" si="1"/>
        <v>100</v>
      </c>
      <c r="I25" s="1076">
        <v>10</v>
      </c>
      <c r="J25" s="1076">
        <f t="shared" si="2"/>
        <v>100</v>
      </c>
      <c r="K25" s="893">
        <f>F25/E25*100</f>
        <v>100</v>
      </c>
    </row>
    <row r="26" spans="1:13" ht="15.75" customHeight="1">
      <c r="A26" s="924"/>
      <c r="B26" s="1122" t="s">
        <v>1236</v>
      </c>
      <c r="C26" s="923" t="s">
        <v>11</v>
      </c>
      <c r="D26" s="1257">
        <f>D25/D24*100</f>
        <v>37.931034482758619</v>
      </c>
      <c r="E26" s="1257">
        <f>E25/E24*100</f>
        <v>35.714285714285715</v>
      </c>
      <c r="F26" s="1257">
        <f>F25/F24*100</f>
        <v>37.037037037037038</v>
      </c>
      <c r="G26" s="1076">
        <f t="shared" si="0"/>
        <v>97.643097643097647</v>
      </c>
      <c r="H26" s="1076">
        <f t="shared" si="1"/>
        <v>103.7037037037037</v>
      </c>
      <c r="I26" s="1076">
        <f>I25/I24*100</f>
        <v>37.037037037037038</v>
      </c>
      <c r="J26" s="1076">
        <f t="shared" si="2"/>
        <v>100</v>
      </c>
      <c r="K26" s="903">
        <f>F26-E26</f>
        <v>1.3227513227513228</v>
      </c>
    </row>
    <row r="27" spans="1:13" s="982" customFormat="1" ht="15.75" customHeight="1">
      <c r="A27" s="976" t="s">
        <v>44</v>
      </c>
      <c r="B27" s="1034" t="s">
        <v>1237</v>
      </c>
      <c r="C27" s="976"/>
      <c r="D27" s="1257"/>
      <c r="E27" s="1257"/>
      <c r="F27" s="1257"/>
      <c r="G27" s="1076"/>
      <c r="H27" s="1076"/>
      <c r="I27" s="1076"/>
      <c r="J27" s="1076"/>
      <c r="K27" s="902"/>
    </row>
    <row r="28" spans="1:13" s="982" customFormat="1" ht="15.75" customHeight="1">
      <c r="A28" s="984"/>
      <c r="B28" s="1001" t="s">
        <v>1238</v>
      </c>
      <c r="C28" s="973" t="s">
        <v>45</v>
      </c>
      <c r="D28" s="1261">
        <v>9886</v>
      </c>
      <c r="E28" s="1261">
        <v>10035</v>
      </c>
      <c r="F28" s="1261">
        <v>10144</v>
      </c>
      <c r="G28" s="1076">
        <f t="shared" si="0"/>
        <v>102.60975116326119</v>
      </c>
      <c r="H28" s="1076">
        <f t="shared" si="1"/>
        <v>101.08619830592924</v>
      </c>
      <c r="I28" s="226">
        <v>10421</v>
      </c>
      <c r="J28" s="1076">
        <f t="shared" si="2"/>
        <v>102.73067823343848</v>
      </c>
      <c r="K28" s="901">
        <f>F28/E28*100</f>
        <v>101.08619830592924</v>
      </c>
    </row>
    <row r="29" spans="1:13" s="982" customFormat="1" ht="31.5">
      <c r="A29" s="984"/>
      <c r="B29" s="1141" t="s">
        <v>1239</v>
      </c>
      <c r="C29" s="973"/>
      <c r="D29" s="1257"/>
      <c r="E29" s="1257"/>
      <c r="F29" s="1257"/>
      <c r="G29" s="1076"/>
      <c r="H29" s="1076"/>
      <c r="I29" s="1076"/>
      <c r="J29" s="1076"/>
      <c r="K29" s="902"/>
    </row>
    <row r="30" spans="1:13" s="982" customFormat="1" ht="15.75" customHeight="1">
      <c r="A30" s="984"/>
      <c r="B30" s="1142" t="s">
        <v>1240</v>
      </c>
      <c r="C30" s="973" t="s">
        <v>45</v>
      </c>
      <c r="D30" s="1261">
        <v>4835</v>
      </c>
      <c r="E30" s="1261">
        <v>4355</v>
      </c>
      <c r="F30" s="1261">
        <v>4353</v>
      </c>
      <c r="G30" s="1076">
        <f t="shared" si="0"/>
        <v>90.031023784901748</v>
      </c>
      <c r="H30" s="1076">
        <f t="shared" si="1"/>
        <v>99.954075774971301</v>
      </c>
      <c r="I30" s="226">
        <v>3844</v>
      </c>
      <c r="J30" s="1076">
        <f t="shared" si="2"/>
        <v>88.306914771422001</v>
      </c>
      <c r="K30" s="902">
        <f>F30/E30*100</f>
        <v>99.954075774971301</v>
      </c>
    </row>
    <row r="31" spans="1:13" s="982" customFormat="1" ht="15.75" customHeight="1">
      <c r="A31" s="984"/>
      <c r="B31" s="1142" t="s">
        <v>1241</v>
      </c>
      <c r="C31" s="973" t="s">
        <v>11</v>
      </c>
      <c r="D31" s="1257">
        <v>48.907546024681366</v>
      </c>
      <c r="E31" s="1257">
        <v>43.398106626806182</v>
      </c>
      <c r="F31" s="1257">
        <v>42.912066246056781</v>
      </c>
      <c r="G31" s="1076">
        <f t="shared" si="0"/>
        <v>87.741196878700592</v>
      </c>
      <c r="H31" s="1076">
        <f t="shared" si="1"/>
        <v>98.880042429203158</v>
      </c>
      <c r="I31" s="1076">
        <v>36.887054985126191</v>
      </c>
      <c r="J31" s="1076">
        <f t="shared" si="2"/>
        <v>85.959633762719989</v>
      </c>
      <c r="K31" s="981">
        <f>F31-E31</f>
        <v>-0.48604038074940092</v>
      </c>
      <c r="L31" s="985"/>
      <c r="M31" s="985"/>
    </row>
    <row r="32" spans="1:13" s="982" customFormat="1" ht="15.75" customHeight="1">
      <c r="A32" s="984"/>
      <c r="B32" s="1142" t="s">
        <v>1242</v>
      </c>
      <c r="C32" s="973" t="s">
        <v>45</v>
      </c>
      <c r="D32" s="1261">
        <v>1242</v>
      </c>
      <c r="E32" s="1261">
        <v>1328</v>
      </c>
      <c r="F32" s="1261">
        <v>1634</v>
      </c>
      <c r="G32" s="1076">
        <f t="shared" si="0"/>
        <v>131.5619967793881</v>
      </c>
      <c r="H32" s="1076">
        <f t="shared" si="1"/>
        <v>123.04216867469879</v>
      </c>
      <c r="I32" s="226">
        <v>1286</v>
      </c>
      <c r="J32" s="1076">
        <f t="shared" si="2"/>
        <v>78.702570379436963</v>
      </c>
      <c r="K32" s="902">
        <f>F32/E32*100</f>
        <v>123.04216867469879</v>
      </c>
    </row>
    <row r="33" spans="1:11" s="980" customFormat="1" ht="15.75" customHeight="1">
      <c r="A33" s="984"/>
      <c r="B33" s="1142" t="s">
        <v>1243</v>
      </c>
      <c r="C33" s="973" t="s">
        <v>11</v>
      </c>
      <c r="D33" s="1257">
        <v>12.563220716164272</v>
      </c>
      <c r="E33" s="1257">
        <v>13.23368211260588</v>
      </c>
      <c r="F33" s="1257">
        <v>16.108044164037857</v>
      </c>
      <c r="G33" s="1076">
        <f t="shared" si="0"/>
        <v>128.21588132502276</v>
      </c>
      <c r="H33" s="1076">
        <f t="shared" si="1"/>
        <v>121.72004757990955</v>
      </c>
      <c r="I33" s="1076">
        <v>12.340466365991748</v>
      </c>
      <c r="J33" s="1076">
        <f t="shared" si="2"/>
        <v>76.610581895116454</v>
      </c>
      <c r="K33" s="901">
        <f>F33-E33</f>
        <v>2.8743620514319765</v>
      </c>
    </row>
    <row r="34" spans="1:11" s="978" customFormat="1" ht="15.75" customHeight="1">
      <c r="A34" s="984"/>
      <c r="B34" s="1142" t="s">
        <v>1244</v>
      </c>
      <c r="C34" s="973" t="s">
        <v>1245</v>
      </c>
      <c r="D34" s="1257">
        <v>5.53</v>
      </c>
      <c r="E34" s="1257">
        <v>5.92</v>
      </c>
      <c r="F34" s="1257">
        <v>6.01</v>
      </c>
      <c r="G34" s="1076">
        <f t="shared" si="0"/>
        <v>108.67992766726944</v>
      </c>
      <c r="H34" s="1076">
        <f t="shared" si="1"/>
        <v>101.52027027027026</v>
      </c>
      <c r="I34" s="1076">
        <v>6.0250112609305901</v>
      </c>
      <c r="J34" s="1076">
        <f t="shared" si="2"/>
        <v>100.24977139651565</v>
      </c>
      <c r="K34" s="981">
        <f>F34-E34</f>
        <v>8.9999999999999858E-2</v>
      </c>
    </row>
    <row r="35" spans="1:11" s="974" customFormat="1" ht="15.75" customHeight="1">
      <c r="A35" s="972"/>
      <c r="B35" s="1142" t="s">
        <v>1246</v>
      </c>
      <c r="C35" s="973" t="s">
        <v>45</v>
      </c>
      <c r="D35" s="1289">
        <v>629</v>
      </c>
      <c r="E35" s="1261">
        <v>826</v>
      </c>
      <c r="F35" s="1285">
        <v>639</v>
      </c>
      <c r="G35" s="1076">
        <f t="shared" si="0"/>
        <v>101.58982511923689</v>
      </c>
      <c r="H35" s="1076">
        <f t="shared" si="1"/>
        <v>77.360774818401936</v>
      </c>
      <c r="I35" s="1287">
        <v>589</v>
      </c>
      <c r="J35" s="1076">
        <f t="shared" si="2"/>
        <v>92.175273865414709</v>
      </c>
      <c r="K35" s="902">
        <f>F35/E35*100</f>
        <v>77.360774818401936</v>
      </c>
    </row>
    <row r="36" spans="1:11" s="974" customFormat="1" ht="15.75" customHeight="1">
      <c r="A36" s="975"/>
      <c r="B36" s="1142" t="s">
        <v>1247</v>
      </c>
      <c r="C36" s="973" t="s">
        <v>45</v>
      </c>
      <c r="D36" s="1289">
        <v>47</v>
      </c>
      <c r="E36" s="1261">
        <v>38</v>
      </c>
      <c r="F36" s="1285">
        <v>157</v>
      </c>
      <c r="G36" s="1076">
        <f t="shared" si="0"/>
        <v>334.04255319148939</v>
      </c>
      <c r="H36" s="1076">
        <f t="shared" si="1"/>
        <v>413.15789473684214</v>
      </c>
      <c r="I36" s="1287">
        <v>180</v>
      </c>
      <c r="J36" s="1076">
        <f t="shared" si="2"/>
        <v>114.64968152866241</v>
      </c>
      <c r="K36" s="902">
        <f>F36/E36*100</f>
        <v>413.15789473684214</v>
      </c>
    </row>
    <row r="37" spans="1:11" s="974" customFormat="1" ht="15.75" customHeight="1">
      <c r="A37" s="975"/>
      <c r="B37" s="1142" t="s">
        <v>1248</v>
      </c>
      <c r="C37" s="973" t="s">
        <v>45</v>
      </c>
      <c r="D37" s="1261">
        <v>124</v>
      </c>
      <c r="E37" s="1261">
        <v>121</v>
      </c>
      <c r="F37" s="1261">
        <v>130</v>
      </c>
      <c r="G37" s="1076">
        <f t="shared" si="0"/>
        <v>104.83870967741935</v>
      </c>
      <c r="H37" s="1076">
        <f t="shared" si="1"/>
        <v>107.43801652892562</v>
      </c>
      <c r="I37" s="226">
        <v>117</v>
      </c>
      <c r="J37" s="1076">
        <f t="shared" si="2"/>
        <v>90</v>
      </c>
      <c r="K37" s="902">
        <f>F37/E37*100</f>
        <v>107.43801652892562</v>
      </c>
    </row>
    <row r="38" spans="1:11" s="974" customFormat="1" ht="15.75" customHeight="1">
      <c r="A38" s="975"/>
      <c r="B38" s="1001" t="s">
        <v>1249</v>
      </c>
      <c r="C38" s="973" t="s">
        <v>45</v>
      </c>
      <c r="D38" s="1261">
        <v>2109</v>
      </c>
      <c r="E38" s="1261">
        <v>2277</v>
      </c>
      <c r="F38" s="1261">
        <v>2534</v>
      </c>
      <c r="G38" s="1076">
        <f t="shared" si="0"/>
        <v>120.15173067804648</v>
      </c>
      <c r="H38" s="1076">
        <f t="shared" si="1"/>
        <v>111.28678085199823</v>
      </c>
      <c r="I38" s="226">
        <v>2150</v>
      </c>
      <c r="J38" s="1076">
        <f t="shared" si="2"/>
        <v>84.846093133385949</v>
      </c>
      <c r="K38" s="902">
        <f>F38/E38*100</f>
        <v>111.28678085199823</v>
      </c>
    </row>
    <row r="39" spans="1:11" s="974" customFormat="1" ht="15.75" customHeight="1">
      <c r="A39" s="975"/>
      <c r="B39" s="1001" t="s">
        <v>1250</v>
      </c>
      <c r="C39" s="973" t="s">
        <v>11</v>
      </c>
      <c r="D39" s="1257">
        <v>21.333198462472183</v>
      </c>
      <c r="E39" s="1257">
        <v>22.690582959641258</v>
      </c>
      <c r="F39" s="1257">
        <v>24.980283911671926</v>
      </c>
      <c r="G39" s="1076">
        <f t="shared" si="0"/>
        <v>117.09582112412929</v>
      </c>
      <c r="H39" s="1076">
        <f t="shared" si="1"/>
        <v>110.0909745514395</v>
      </c>
      <c r="I39" s="1076">
        <v>20.631417330390558</v>
      </c>
      <c r="J39" s="1076">
        <f t="shared" si="2"/>
        <v>82.590804025052023</v>
      </c>
      <c r="K39" s="981">
        <f>F39-E39</f>
        <v>2.2897009520306675</v>
      </c>
    </row>
    <row r="40" spans="1:11" s="974" customFormat="1" ht="31.5">
      <c r="A40" s="976" t="s">
        <v>48</v>
      </c>
      <c r="B40" s="1034" t="s">
        <v>1251</v>
      </c>
      <c r="C40" s="977"/>
      <c r="D40" s="1257"/>
      <c r="E40" s="1257"/>
      <c r="F40" s="1257"/>
      <c r="G40" s="1076"/>
      <c r="H40" s="1076"/>
      <c r="I40" s="1076"/>
      <c r="J40" s="1076"/>
      <c r="K40" s="902"/>
    </row>
    <row r="41" spans="1:11" s="974" customFormat="1" ht="15.75" customHeight="1">
      <c r="A41" s="973"/>
      <c r="B41" s="1001" t="s">
        <v>1252</v>
      </c>
      <c r="C41" s="973" t="s">
        <v>29</v>
      </c>
      <c r="D41" s="1261">
        <v>12</v>
      </c>
      <c r="E41" s="1261">
        <v>12</v>
      </c>
      <c r="F41" s="1261">
        <v>12</v>
      </c>
      <c r="G41" s="1076">
        <f t="shared" si="0"/>
        <v>100</v>
      </c>
      <c r="H41" s="1076">
        <f t="shared" si="1"/>
        <v>100</v>
      </c>
      <c r="I41" s="226">
        <v>12</v>
      </c>
      <c r="J41" s="1076">
        <f t="shared" si="2"/>
        <v>100</v>
      </c>
      <c r="K41" s="902">
        <f>F41/E41*100</f>
        <v>100</v>
      </c>
    </row>
    <row r="42" spans="1:11" s="974" customFormat="1" ht="15.75" customHeight="1">
      <c r="A42" s="973"/>
      <c r="B42" s="1001" t="s">
        <v>8</v>
      </c>
      <c r="C42" s="973"/>
      <c r="D42" s="1261"/>
      <c r="E42" s="1261"/>
      <c r="F42" s="1261"/>
      <c r="G42" s="1076"/>
      <c r="H42" s="1076"/>
      <c r="I42" s="226"/>
      <c r="J42" s="1076"/>
      <c r="K42" s="902"/>
    </row>
    <row r="43" spans="1:11" s="974" customFormat="1" ht="15.75" customHeight="1">
      <c r="A43" s="996"/>
      <c r="B43" s="1001" t="s">
        <v>1253</v>
      </c>
      <c r="C43" s="973" t="s">
        <v>29</v>
      </c>
      <c r="D43" s="1261">
        <v>11</v>
      </c>
      <c r="E43" s="1261">
        <v>11</v>
      </c>
      <c r="F43" s="1261">
        <v>11</v>
      </c>
      <c r="G43" s="1076">
        <f t="shared" si="0"/>
        <v>100</v>
      </c>
      <c r="H43" s="1076">
        <f t="shared" si="1"/>
        <v>100</v>
      </c>
      <c r="I43" s="226">
        <v>11</v>
      </c>
      <c r="J43" s="1076">
        <f t="shared" si="2"/>
        <v>100</v>
      </c>
      <c r="K43" s="902">
        <f>F43/E43*100</f>
        <v>100</v>
      </c>
    </row>
    <row r="44" spans="1:11" s="978" customFormat="1" ht="15.75" customHeight="1">
      <c r="A44" s="996"/>
      <c r="B44" s="1001" t="s">
        <v>1254</v>
      </c>
      <c r="C44" s="973" t="s">
        <v>29</v>
      </c>
      <c r="D44" s="1261">
        <v>3</v>
      </c>
      <c r="E44" s="1261">
        <v>3</v>
      </c>
      <c r="F44" s="1261">
        <v>3</v>
      </c>
      <c r="G44" s="1076">
        <f t="shared" si="0"/>
        <v>100</v>
      </c>
      <c r="H44" s="1076">
        <f t="shared" si="1"/>
        <v>100</v>
      </c>
      <c r="I44" s="226">
        <v>3</v>
      </c>
      <c r="J44" s="1076">
        <f t="shared" si="2"/>
        <v>100</v>
      </c>
      <c r="K44" s="902">
        <f>F44/E44*100</f>
        <v>100</v>
      </c>
    </row>
    <row r="45" spans="1:11" s="978" customFormat="1" ht="15.75" customHeight="1">
      <c r="A45" s="973"/>
      <c r="B45" s="1001" t="s">
        <v>1255</v>
      </c>
      <c r="C45" s="973" t="s">
        <v>29</v>
      </c>
      <c r="D45" s="1261">
        <v>11</v>
      </c>
      <c r="E45" s="1261">
        <v>11</v>
      </c>
      <c r="F45" s="1261">
        <v>11</v>
      </c>
      <c r="G45" s="1076">
        <f t="shared" si="0"/>
        <v>100</v>
      </c>
      <c r="H45" s="1076">
        <f t="shared" si="1"/>
        <v>100</v>
      </c>
      <c r="I45" s="226">
        <v>11</v>
      </c>
      <c r="J45" s="1076">
        <f t="shared" si="2"/>
        <v>100</v>
      </c>
      <c r="K45" s="902">
        <f>F45/E45*100</f>
        <v>100</v>
      </c>
    </row>
    <row r="46" spans="1:11" s="978" customFormat="1" ht="31.5">
      <c r="A46" s="973"/>
      <c r="B46" s="1001" t="s">
        <v>1256</v>
      </c>
      <c r="C46" s="973" t="s">
        <v>29</v>
      </c>
      <c r="D46" s="1261">
        <v>11</v>
      </c>
      <c r="E46" s="1261">
        <v>11</v>
      </c>
      <c r="F46" s="1261">
        <v>11</v>
      </c>
      <c r="G46" s="1076">
        <f t="shared" si="0"/>
        <v>100</v>
      </c>
      <c r="H46" s="1076">
        <f t="shared" si="1"/>
        <v>100</v>
      </c>
      <c r="I46" s="226">
        <v>11</v>
      </c>
      <c r="J46" s="1076">
        <f t="shared" si="2"/>
        <v>100</v>
      </c>
      <c r="K46" s="902">
        <f>F46/E46*100</f>
        <v>100</v>
      </c>
    </row>
    <row r="47" spans="1:11" s="978" customFormat="1" ht="31.5">
      <c r="A47" s="973"/>
      <c r="B47" s="1001" t="s">
        <v>1257</v>
      </c>
      <c r="C47" s="973" t="s">
        <v>11</v>
      </c>
      <c r="D47" s="1257">
        <v>100</v>
      </c>
      <c r="E47" s="1257">
        <v>100</v>
      </c>
      <c r="F47" s="1257">
        <v>100</v>
      </c>
      <c r="G47" s="1076">
        <f t="shared" si="0"/>
        <v>100</v>
      </c>
      <c r="H47" s="1076">
        <f t="shared" si="1"/>
        <v>100</v>
      </c>
      <c r="I47" s="1076">
        <v>100</v>
      </c>
      <c r="J47" s="1076">
        <f t="shared" si="2"/>
        <v>100</v>
      </c>
      <c r="K47" s="999">
        <f>F47-E47</f>
        <v>0</v>
      </c>
    </row>
    <row r="48" spans="1:11" s="978" customFormat="1" ht="15.75" customHeight="1">
      <c r="A48" s="973"/>
      <c r="B48" s="1001" t="s">
        <v>49</v>
      </c>
      <c r="C48" s="973" t="s">
        <v>29</v>
      </c>
      <c r="D48" s="1261">
        <v>11</v>
      </c>
      <c r="E48" s="1261">
        <v>11</v>
      </c>
      <c r="F48" s="1261">
        <v>11</v>
      </c>
      <c r="G48" s="1076">
        <f t="shared" si="0"/>
        <v>100</v>
      </c>
      <c r="H48" s="1076">
        <f t="shared" si="1"/>
        <v>100</v>
      </c>
      <c r="I48" s="226">
        <v>11</v>
      </c>
      <c r="J48" s="1076">
        <f t="shared" si="2"/>
        <v>100</v>
      </c>
      <c r="K48" s="902">
        <f>F48/E48*100</f>
        <v>100</v>
      </c>
    </row>
    <row r="49" spans="1:11" s="978" customFormat="1" ht="15.75" customHeight="1">
      <c r="A49" s="973"/>
      <c r="B49" s="1001" t="s">
        <v>50</v>
      </c>
      <c r="C49" s="973" t="s">
        <v>11</v>
      </c>
      <c r="D49" s="1257">
        <v>100</v>
      </c>
      <c r="E49" s="1257">
        <v>100</v>
      </c>
      <c r="F49" s="1257">
        <v>100</v>
      </c>
      <c r="G49" s="1076">
        <f t="shared" si="0"/>
        <v>100</v>
      </c>
      <c r="H49" s="1076">
        <f t="shared" si="1"/>
        <v>100</v>
      </c>
      <c r="I49" s="1076">
        <v>100</v>
      </c>
      <c r="J49" s="1076">
        <f t="shared" si="2"/>
        <v>100</v>
      </c>
      <c r="K49" s="999">
        <f>F49-E49</f>
        <v>0</v>
      </c>
    </row>
    <row r="50" spans="1:11" s="978" customFormat="1" ht="15.75" customHeight="1">
      <c r="A50" s="973"/>
      <c r="B50" s="1001" t="s">
        <v>1258</v>
      </c>
      <c r="C50" s="973" t="s">
        <v>29</v>
      </c>
      <c r="D50" s="1257"/>
      <c r="E50" s="1257"/>
      <c r="F50" s="1257"/>
      <c r="G50" s="1076"/>
      <c r="H50" s="1076"/>
      <c r="I50" s="1076"/>
      <c r="J50" s="1076"/>
      <c r="K50" s="902"/>
    </row>
    <row r="51" spans="1:11" s="978" customFormat="1" ht="15.75" customHeight="1">
      <c r="A51" s="973"/>
      <c r="B51" s="1001" t="s">
        <v>51</v>
      </c>
      <c r="C51" s="973" t="s">
        <v>29</v>
      </c>
      <c r="D51" s="1261">
        <v>11</v>
      </c>
      <c r="E51" s="1261">
        <v>11</v>
      </c>
      <c r="F51" s="1261">
        <v>11</v>
      </c>
      <c r="G51" s="1076">
        <f t="shared" si="0"/>
        <v>100</v>
      </c>
      <c r="H51" s="1076">
        <f t="shared" si="1"/>
        <v>100</v>
      </c>
      <c r="I51" s="226">
        <v>11</v>
      </c>
      <c r="J51" s="1076">
        <f t="shared" si="2"/>
        <v>100</v>
      </c>
      <c r="K51" s="902">
        <f>F51/E51*100</f>
        <v>100</v>
      </c>
    </row>
    <row r="52" spans="1:11" s="978" customFormat="1" ht="15.75" customHeight="1">
      <c r="A52" s="973"/>
      <c r="B52" s="1001" t="s">
        <v>52</v>
      </c>
      <c r="C52" s="973" t="s">
        <v>11</v>
      </c>
      <c r="D52" s="1257">
        <v>100</v>
      </c>
      <c r="E52" s="1257">
        <v>100</v>
      </c>
      <c r="F52" s="1257">
        <v>100</v>
      </c>
      <c r="G52" s="1076">
        <f t="shared" si="0"/>
        <v>100</v>
      </c>
      <c r="H52" s="1076">
        <f t="shared" si="1"/>
        <v>100</v>
      </c>
      <c r="I52" s="1076">
        <v>100</v>
      </c>
      <c r="J52" s="1076">
        <f t="shared" si="2"/>
        <v>100</v>
      </c>
      <c r="K52" s="902">
        <f>F52/E52*100</f>
        <v>100</v>
      </c>
    </row>
    <row r="53" spans="1:11" s="978" customFormat="1" ht="15.75" customHeight="1">
      <c r="A53" s="973"/>
      <c r="B53" s="1001" t="s">
        <v>53</v>
      </c>
      <c r="C53" s="973" t="s">
        <v>31</v>
      </c>
      <c r="D53" s="1257">
        <v>0</v>
      </c>
      <c r="E53" s="1257">
        <v>0</v>
      </c>
      <c r="F53" s="1257">
        <v>0</v>
      </c>
      <c r="G53" s="1076"/>
      <c r="H53" s="1076"/>
      <c r="I53" s="1076"/>
      <c r="J53" s="1076"/>
      <c r="K53" s="902"/>
    </row>
    <row r="54" spans="1:11" s="978" customFormat="1">
      <c r="A54" s="973"/>
      <c r="B54" s="1001" t="s">
        <v>54</v>
      </c>
      <c r="C54" s="973" t="s">
        <v>11</v>
      </c>
      <c r="D54" s="1257">
        <v>0</v>
      </c>
      <c r="E54" s="1257">
        <v>0</v>
      </c>
      <c r="F54" s="1257">
        <v>0</v>
      </c>
      <c r="G54" s="1076"/>
      <c r="H54" s="1076"/>
      <c r="I54" s="1076"/>
      <c r="J54" s="1076"/>
      <c r="K54" s="902"/>
    </row>
    <row r="55" spans="1:11" s="978" customFormat="1">
      <c r="A55" s="973"/>
      <c r="B55" s="1001" t="s">
        <v>1259</v>
      </c>
      <c r="C55" s="973" t="s">
        <v>11</v>
      </c>
      <c r="D55" s="1257">
        <v>81.790000000000006</v>
      </c>
      <c r="E55" s="1257">
        <v>83</v>
      </c>
      <c r="F55" s="1257">
        <v>82</v>
      </c>
      <c r="G55" s="1076">
        <f t="shared" si="0"/>
        <v>100.256755104536</v>
      </c>
      <c r="H55" s="1076">
        <f t="shared" si="1"/>
        <v>98.795180722891558</v>
      </c>
      <c r="I55" s="1286">
        <v>83</v>
      </c>
      <c r="J55" s="1076">
        <f t="shared" si="2"/>
        <v>101.21951219512195</v>
      </c>
      <c r="K55" s="902">
        <f>F55-E55</f>
        <v>-1</v>
      </c>
    </row>
    <row r="56" spans="1:11" s="1042" customFormat="1" ht="31.5">
      <c r="A56" s="973"/>
      <c r="B56" s="1001" t="s">
        <v>1260</v>
      </c>
      <c r="C56" s="973" t="s">
        <v>11</v>
      </c>
      <c r="D56" s="1257">
        <v>81.790000000000006</v>
      </c>
      <c r="E56" s="1257">
        <v>83</v>
      </c>
      <c r="F56" s="1257">
        <v>82</v>
      </c>
      <c r="G56" s="1076">
        <f t="shared" si="0"/>
        <v>100.256755104536</v>
      </c>
      <c r="H56" s="1076">
        <f t="shared" si="1"/>
        <v>98.795180722891558</v>
      </c>
      <c r="I56" s="1286">
        <v>83</v>
      </c>
      <c r="J56" s="1076">
        <f t="shared" si="2"/>
        <v>101.21951219512195</v>
      </c>
      <c r="K56" s="902">
        <f>F56-E56</f>
        <v>-1</v>
      </c>
    </row>
    <row r="57" spans="1:11" s="982" customFormat="1" ht="15.75" customHeight="1">
      <c r="A57" s="973"/>
      <c r="B57" s="1001" t="s">
        <v>1261</v>
      </c>
      <c r="C57" s="973" t="s">
        <v>11</v>
      </c>
      <c r="D57" s="1257"/>
      <c r="E57" s="1257"/>
      <c r="F57" s="1257"/>
      <c r="G57" s="1076"/>
      <c r="H57" s="1076"/>
      <c r="I57" s="1076"/>
      <c r="J57" s="1076"/>
      <c r="K57" s="902">
        <f>F57-E57</f>
        <v>0</v>
      </c>
    </row>
    <row r="58" spans="1:11" s="982" customFormat="1" ht="15.75" customHeight="1">
      <c r="A58" s="976" t="s">
        <v>55</v>
      </c>
      <c r="B58" s="1034" t="s">
        <v>1262</v>
      </c>
      <c r="C58" s="977"/>
      <c r="D58" s="1257"/>
      <c r="E58" s="1257"/>
      <c r="F58" s="1257"/>
      <c r="G58" s="1076"/>
      <c r="H58" s="1076"/>
      <c r="I58" s="1076"/>
      <c r="J58" s="1076"/>
      <c r="K58" s="902">
        <f>F58-E58</f>
        <v>0</v>
      </c>
    </row>
    <row r="59" spans="1:11" s="948" customFormat="1" ht="15.75" customHeight="1">
      <c r="A59" s="1000"/>
      <c r="B59" s="1001" t="s">
        <v>1263</v>
      </c>
      <c r="C59" s="1002" t="s">
        <v>11</v>
      </c>
      <c r="D59" s="1257">
        <v>99.9</v>
      </c>
      <c r="E59" s="1257">
        <v>99.9</v>
      </c>
      <c r="F59" s="1257">
        <v>99.9</v>
      </c>
      <c r="G59" s="1076">
        <f t="shared" si="0"/>
        <v>100</v>
      </c>
      <c r="H59" s="1076">
        <f t="shared" si="1"/>
        <v>100</v>
      </c>
      <c r="I59" s="1076" t="s">
        <v>1264</v>
      </c>
      <c r="J59" s="1076">
        <f t="shared" si="2"/>
        <v>100</v>
      </c>
      <c r="K59" s="902">
        <f>F59-E59</f>
        <v>0</v>
      </c>
    </row>
    <row r="60" spans="1:11" s="948" customFormat="1">
      <c r="A60" s="1000"/>
      <c r="B60" s="1001" t="s">
        <v>1265</v>
      </c>
      <c r="C60" s="1002" t="s">
        <v>60</v>
      </c>
      <c r="D60" s="1261">
        <v>2290</v>
      </c>
      <c r="E60" s="1261">
        <v>2524</v>
      </c>
      <c r="F60" s="1261">
        <v>2401</v>
      </c>
      <c r="G60" s="1076">
        <f t="shared" si="0"/>
        <v>104.8471615720524</v>
      </c>
      <c r="H60" s="1076">
        <f t="shared" si="1"/>
        <v>95.126782884310629</v>
      </c>
      <c r="I60" s="226">
        <v>2403</v>
      </c>
      <c r="J60" s="1076">
        <f t="shared" si="2"/>
        <v>100.08329862557268</v>
      </c>
      <c r="K60" s="901">
        <f>F60/E60*100</f>
        <v>95.126782884310629</v>
      </c>
    </row>
    <row r="61" spans="1:11" s="1004" customFormat="1">
      <c r="A61" s="1000"/>
      <c r="B61" s="1001" t="s">
        <v>1266</v>
      </c>
      <c r="C61" s="1002" t="s">
        <v>11</v>
      </c>
      <c r="D61" s="1257">
        <v>4.37</v>
      </c>
      <c r="E61" s="1257">
        <v>4.78</v>
      </c>
      <c r="F61" s="1257">
        <v>4.54</v>
      </c>
      <c r="G61" s="1076">
        <f t="shared" si="0"/>
        <v>103.89016018306636</v>
      </c>
      <c r="H61" s="1076">
        <f t="shared" si="1"/>
        <v>94.979079497907946</v>
      </c>
      <c r="I61" s="1076" t="s">
        <v>1267</v>
      </c>
      <c r="J61" s="1076">
        <f t="shared" si="2"/>
        <v>98.898678414096921</v>
      </c>
      <c r="K61" s="1003">
        <f>F61-E61</f>
        <v>-0.24000000000000021</v>
      </c>
    </row>
    <row r="62" spans="1:11" s="982" customFormat="1" ht="36" customHeight="1">
      <c r="A62" s="976"/>
      <c r="B62" s="1001" t="s">
        <v>1508</v>
      </c>
      <c r="C62" s="973" t="s">
        <v>29</v>
      </c>
      <c r="D62" s="1289">
        <v>11</v>
      </c>
      <c r="E62" s="1289">
        <v>11</v>
      </c>
      <c r="F62" s="1289">
        <v>11</v>
      </c>
      <c r="G62" s="917">
        <f t="shared" si="0"/>
        <v>100</v>
      </c>
      <c r="H62" s="917">
        <f t="shared" si="1"/>
        <v>100</v>
      </c>
      <c r="I62" s="1320">
        <v>11</v>
      </c>
      <c r="J62" s="917">
        <f t="shared" si="2"/>
        <v>100</v>
      </c>
      <c r="K62" s="902">
        <f>F62/E62*100</f>
        <v>100</v>
      </c>
    </row>
    <row r="63" spans="1:11" s="982" customFormat="1" ht="36" customHeight="1">
      <c r="A63" s="976"/>
      <c r="B63" s="1001" t="s">
        <v>1268</v>
      </c>
      <c r="C63" s="973" t="s">
        <v>11</v>
      </c>
      <c r="D63" s="1259">
        <f>+D62/12*100</f>
        <v>91.666666666666657</v>
      </c>
      <c r="E63" s="1259">
        <f>+E62/12*100</f>
        <v>91.666666666666657</v>
      </c>
      <c r="F63" s="1259">
        <f>+F62/12*100</f>
        <v>91.666666666666657</v>
      </c>
      <c r="G63" s="917">
        <f>F63/D63*100</f>
        <v>100</v>
      </c>
      <c r="H63" s="917">
        <f>F63/E63*100</f>
        <v>100</v>
      </c>
      <c r="I63" s="917">
        <f>+I62/12*100</f>
        <v>91.666666666666657</v>
      </c>
      <c r="J63" s="917">
        <f>I63/F63*100</f>
        <v>100</v>
      </c>
      <c r="K63" s="902"/>
    </row>
    <row r="64" spans="1:11" s="982" customFormat="1" ht="59.25" customHeight="1">
      <c r="A64" s="976"/>
      <c r="B64" s="1001" t="s">
        <v>1509</v>
      </c>
      <c r="C64" s="973" t="s">
        <v>29</v>
      </c>
      <c r="D64" s="1289"/>
      <c r="E64" s="1289"/>
      <c r="F64" s="1289">
        <v>4</v>
      </c>
      <c r="G64" s="917"/>
      <c r="H64" s="917"/>
      <c r="I64" s="1320">
        <v>8</v>
      </c>
      <c r="J64" s="917"/>
      <c r="K64" s="902"/>
    </row>
    <row r="65" spans="1:12" s="982" customFormat="1" ht="15.75" customHeight="1">
      <c r="A65" s="975"/>
      <c r="B65" s="1001" t="s">
        <v>1269</v>
      </c>
      <c r="C65" s="973" t="s">
        <v>56</v>
      </c>
      <c r="D65" s="1257">
        <v>15.2</v>
      </c>
      <c r="E65" s="1257" t="e">
        <f>#REF!</f>
        <v>#REF!</v>
      </c>
      <c r="F65" s="1257">
        <v>16.89</v>
      </c>
      <c r="G65" s="1076">
        <f t="shared" si="0"/>
        <v>111.11842105263159</v>
      </c>
      <c r="H65" s="1076" t="e">
        <f t="shared" si="1"/>
        <v>#REF!</v>
      </c>
      <c r="I65" s="1076">
        <v>20</v>
      </c>
      <c r="J65" s="1076">
        <f t="shared" si="2"/>
        <v>118.41326228537596</v>
      </c>
      <c r="K65" s="902" t="e">
        <f>F65/E65*100</f>
        <v>#REF!</v>
      </c>
    </row>
    <row r="66" spans="1:12" s="982" customFormat="1" ht="15.75" customHeight="1">
      <c r="A66" s="975"/>
      <c r="B66" s="1001" t="s">
        <v>1270</v>
      </c>
      <c r="C66" s="973" t="s">
        <v>57</v>
      </c>
      <c r="D66" s="1257">
        <v>7.65</v>
      </c>
      <c r="E66" s="1257" t="e">
        <f>#REF!</f>
        <v>#REF!</v>
      </c>
      <c r="F66" s="1257">
        <v>7.69</v>
      </c>
      <c r="G66" s="1076">
        <f t="shared" si="0"/>
        <v>100.52287581699346</v>
      </c>
      <c r="H66" s="1076" t="e">
        <f t="shared" si="1"/>
        <v>#REF!</v>
      </c>
      <c r="I66" s="1076">
        <v>7.89</v>
      </c>
      <c r="J66" s="1076">
        <f t="shared" si="2"/>
        <v>102.60078023407021</v>
      </c>
      <c r="K66" s="901" t="e">
        <f>F66/E66*100</f>
        <v>#REF!</v>
      </c>
    </row>
    <row r="67" spans="1:12" s="982" customFormat="1" ht="31.5">
      <c r="A67" s="975"/>
      <c r="B67" s="1001" t="s">
        <v>1271</v>
      </c>
      <c r="C67" s="973" t="s">
        <v>11</v>
      </c>
      <c r="D67" s="1257">
        <v>83.3</v>
      </c>
      <c r="E67" s="1257">
        <v>100</v>
      </c>
      <c r="F67" s="1257" t="e">
        <f>#REF!</f>
        <v>#REF!</v>
      </c>
      <c r="G67" s="1076" t="e">
        <f t="shared" si="0"/>
        <v>#REF!</v>
      </c>
      <c r="H67" s="1076" t="e">
        <f t="shared" si="1"/>
        <v>#REF!</v>
      </c>
      <c r="I67" s="1076">
        <v>100</v>
      </c>
      <c r="J67" s="1076" t="e">
        <f t="shared" si="2"/>
        <v>#REF!</v>
      </c>
      <c r="K67" s="1108" t="e">
        <f>F67-E67</f>
        <v>#REF!</v>
      </c>
    </row>
    <row r="68" spans="1:12" s="982" customFormat="1" ht="31.5">
      <c r="A68" s="975"/>
      <c r="B68" s="1001" t="s">
        <v>1272</v>
      </c>
      <c r="C68" s="973" t="s">
        <v>1273</v>
      </c>
      <c r="D68" s="1257"/>
      <c r="E68" s="1257"/>
      <c r="F68" s="1257"/>
      <c r="G68" s="1076"/>
      <c r="H68" s="1076"/>
      <c r="I68" s="1076"/>
      <c r="J68" s="1076"/>
      <c r="K68" s="902"/>
    </row>
    <row r="69" spans="1:12" s="982" customFormat="1" ht="34.5" customHeight="1">
      <c r="A69" s="975"/>
      <c r="B69" s="1001" t="s">
        <v>1274</v>
      </c>
      <c r="C69" s="979" t="s">
        <v>11</v>
      </c>
      <c r="D69" s="1257">
        <v>22.9</v>
      </c>
      <c r="E69" s="1257">
        <f>'01. TH 14 chỉ tiêu 2023'!E69</f>
        <v>23.8</v>
      </c>
      <c r="F69" s="1288">
        <v>23.8</v>
      </c>
      <c r="G69" s="1076">
        <f>D69/F69*100</f>
        <v>96.218487394957975</v>
      </c>
      <c r="H69" s="1076">
        <f>E69/F69*100</f>
        <v>100</v>
      </c>
      <c r="I69" s="1286">
        <v>23.5</v>
      </c>
      <c r="J69" s="1076">
        <f>F69/I69*100</f>
        <v>101.27659574468086</v>
      </c>
      <c r="K69" s="997">
        <f t="shared" ref="K69:K74" si="3">F69-E69</f>
        <v>0</v>
      </c>
      <c r="L69" s="985">
        <f>100-G69</f>
        <v>3.7815126050420247</v>
      </c>
    </row>
    <row r="70" spans="1:12" s="982" customFormat="1" ht="31.5">
      <c r="A70" s="975"/>
      <c r="B70" s="1001" t="s">
        <v>1275</v>
      </c>
      <c r="C70" s="979" t="s">
        <v>11</v>
      </c>
      <c r="D70" s="1257">
        <v>92</v>
      </c>
      <c r="E70" s="1257">
        <v>95</v>
      </c>
      <c r="F70" s="1450" t="e">
        <f>#REF!</f>
        <v>#REF!</v>
      </c>
      <c r="G70" s="1076" t="e">
        <f t="shared" si="0"/>
        <v>#REF!</v>
      </c>
      <c r="H70" s="1076" t="e">
        <f t="shared" si="1"/>
        <v>#REF!</v>
      </c>
      <c r="I70" s="1076">
        <v>94.7</v>
      </c>
      <c r="J70" s="1076" t="e">
        <f t="shared" si="2"/>
        <v>#REF!</v>
      </c>
      <c r="K70" s="997" t="e">
        <f t="shared" si="3"/>
        <v>#REF!</v>
      </c>
      <c r="L70" s="985">
        <f>F69-D69</f>
        <v>0.90000000000000213</v>
      </c>
    </row>
    <row r="71" spans="1:12" s="982" customFormat="1" ht="15.75" customHeight="1">
      <c r="A71" s="977" t="s">
        <v>1276</v>
      </c>
      <c r="B71" s="1034" t="s">
        <v>1277</v>
      </c>
      <c r="C71" s="977"/>
      <c r="D71" s="1257"/>
      <c r="E71" s="1257"/>
      <c r="F71" s="1257"/>
      <c r="G71" s="1076"/>
      <c r="H71" s="1076"/>
      <c r="I71" s="1076"/>
      <c r="J71" s="1076"/>
      <c r="K71" s="997">
        <f t="shared" si="3"/>
        <v>0</v>
      </c>
    </row>
    <row r="72" spans="1:12" s="1017" customFormat="1" ht="31.5">
      <c r="A72" s="1016"/>
      <c r="B72" s="1139" t="s">
        <v>1278</v>
      </c>
      <c r="C72" s="973" t="s">
        <v>11</v>
      </c>
      <c r="D72" s="1257">
        <v>80</v>
      </c>
      <c r="E72" s="1257">
        <v>81.818181818181827</v>
      </c>
      <c r="F72" s="1257">
        <v>83.618181818181796</v>
      </c>
      <c r="G72" s="1076">
        <f t="shared" si="0"/>
        <v>104.52272727272725</v>
      </c>
      <c r="H72" s="1076">
        <f t="shared" si="1"/>
        <v>102.19999999999996</v>
      </c>
      <c r="I72" s="1076">
        <v>83.618181818181796</v>
      </c>
      <c r="J72" s="1076">
        <f t="shared" si="2"/>
        <v>100</v>
      </c>
      <c r="K72" s="997">
        <f t="shared" si="3"/>
        <v>1.7999999999999687</v>
      </c>
    </row>
    <row r="73" spans="1:12" s="1017" customFormat="1" ht="31.5">
      <c r="A73" s="1016"/>
      <c r="B73" s="1139" t="s">
        <v>1279</v>
      </c>
      <c r="C73" s="973" t="s">
        <v>11</v>
      </c>
      <c r="D73" s="1257">
        <v>63.2</v>
      </c>
      <c r="E73" s="1257">
        <v>63</v>
      </c>
      <c r="F73" s="1257">
        <v>63</v>
      </c>
      <c r="G73" s="1076">
        <f t="shared" ref="G73:G74" si="4">F73/D73*100</f>
        <v>99.683544303797461</v>
      </c>
      <c r="H73" s="1076">
        <f t="shared" ref="H73:H74" si="5">F73/E73*100</f>
        <v>100</v>
      </c>
      <c r="I73" s="1076" t="s">
        <v>1351</v>
      </c>
      <c r="J73" s="1076">
        <f t="shared" ref="J73:J74" si="6">I73/F73*100</f>
        <v>100.63492063492063</v>
      </c>
      <c r="K73" s="997">
        <f t="shared" si="3"/>
        <v>0</v>
      </c>
    </row>
    <row r="74" spans="1:12" s="1017" customFormat="1" ht="31.5">
      <c r="A74" s="1016"/>
      <c r="B74" s="1139" t="s">
        <v>1280</v>
      </c>
      <c r="C74" s="973" t="s">
        <v>11</v>
      </c>
      <c r="D74" s="1257">
        <v>3.4</v>
      </c>
      <c r="E74" s="1257">
        <v>3.4</v>
      </c>
      <c r="F74" s="1257">
        <v>3.4</v>
      </c>
      <c r="G74" s="1076">
        <f t="shared" si="4"/>
        <v>100</v>
      </c>
      <c r="H74" s="1076">
        <f t="shared" si="5"/>
        <v>100</v>
      </c>
      <c r="I74" s="1076" t="s">
        <v>1281</v>
      </c>
      <c r="J74" s="1076">
        <f t="shared" si="6"/>
        <v>105.88235294117648</v>
      </c>
      <c r="K74" s="997">
        <f t="shared" si="3"/>
        <v>0</v>
      </c>
    </row>
    <row r="75" spans="1:12" s="1017" customFormat="1" ht="15.75" customHeight="1">
      <c r="A75" s="1016"/>
      <c r="B75" s="1139" t="s">
        <v>1282</v>
      </c>
      <c r="C75" s="973" t="s">
        <v>580</v>
      </c>
      <c r="D75" s="1261">
        <v>108</v>
      </c>
      <c r="E75" s="1261">
        <v>115</v>
      </c>
      <c r="F75" s="1261">
        <v>115</v>
      </c>
      <c r="G75" s="1076">
        <f t="shared" ref="G75:G120" si="7">F75/D75*100</f>
        <v>106.4814814814815</v>
      </c>
      <c r="H75" s="1076">
        <f t="shared" ref="H75:H120" si="8">F75/E75*100</f>
        <v>100</v>
      </c>
      <c r="I75" s="226">
        <v>118</v>
      </c>
      <c r="J75" s="1076">
        <f t="shared" ref="J75:J120" si="9">I75/F75*100</f>
        <v>102.60869565217392</v>
      </c>
      <c r="K75" s="902">
        <f>F75/E75*100</f>
        <v>100</v>
      </c>
    </row>
    <row r="76" spans="1:12" s="1017" customFormat="1">
      <c r="A76" s="1016"/>
      <c r="B76" s="1139" t="s">
        <v>1283</v>
      </c>
      <c r="C76" s="973" t="s">
        <v>11</v>
      </c>
      <c r="D76" s="1257">
        <v>17</v>
      </c>
      <c r="E76" s="1257">
        <v>18</v>
      </c>
      <c r="F76" s="1257">
        <v>18</v>
      </c>
      <c r="G76" s="1076">
        <f t="shared" si="7"/>
        <v>105.88235294117648</v>
      </c>
      <c r="H76" s="1076">
        <f t="shared" si="8"/>
        <v>100</v>
      </c>
      <c r="I76" s="1076">
        <v>18</v>
      </c>
      <c r="J76" s="1076">
        <f t="shared" si="9"/>
        <v>100</v>
      </c>
      <c r="K76" s="902">
        <f>F76-E76</f>
        <v>0</v>
      </c>
    </row>
    <row r="77" spans="1:12" s="1017" customFormat="1" ht="19.5" customHeight="1">
      <c r="A77" s="1016"/>
      <c r="B77" s="1139" t="s">
        <v>1284</v>
      </c>
      <c r="C77" s="979" t="s">
        <v>624</v>
      </c>
      <c r="D77" s="1261">
        <v>12</v>
      </c>
      <c r="E77" s="1257">
        <v>0</v>
      </c>
      <c r="F77" s="1257">
        <v>0</v>
      </c>
      <c r="G77" s="1076">
        <f t="shared" si="7"/>
        <v>0</v>
      </c>
      <c r="H77" s="1076"/>
      <c r="I77" s="1076">
        <v>0</v>
      </c>
      <c r="J77" s="1076"/>
      <c r="K77" s="902"/>
    </row>
    <row r="78" spans="1:12" s="1018" customFormat="1" ht="15.75" customHeight="1">
      <c r="A78" s="1016"/>
      <c r="B78" s="1139" t="s">
        <v>1285</v>
      </c>
      <c r="C78" s="973" t="s">
        <v>621</v>
      </c>
      <c r="D78" s="1257">
        <v>0</v>
      </c>
      <c r="E78" s="1257">
        <v>0</v>
      </c>
      <c r="F78" s="1257">
        <v>0</v>
      </c>
      <c r="G78" s="1076"/>
      <c r="H78" s="1076"/>
      <c r="I78" s="1076">
        <v>0</v>
      </c>
      <c r="J78" s="1076"/>
      <c r="K78" s="902"/>
    </row>
    <row r="79" spans="1:12" s="982" customFormat="1" ht="31.5">
      <c r="A79" s="973"/>
      <c r="B79" s="1139" t="s">
        <v>1286</v>
      </c>
      <c r="C79" s="979" t="s">
        <v>59</v>
      </c>
      <c r="D79" s="1261">
        <v>6</v>
      </c>
      <c r="E79" s="1261">
        <v>7</v>
      </c>
      <c r="F79" s="1261">
        <v>7</v>
      </c>
      <c r="G79" s="1076">
        <f t="shared" si="7"/>
        <v>116.66666666666667</v>
      </c>
      <c r="H79" s="1076">
        <f t="shared" si="8"/>
        <v>100</v>
      </c>
      <c r="I79" s="226">
        <v>8</v>
      </c>
      <c r="J79" s="1076">
        <f t="shared" si="9"/>
        <v>114.28571428571428</v>
      </c>
      <c r="K79" s="902">
        <f>F79/E79*100</f>
        <v>100</v>
      </c>
    </row>
    <row r="80" spans="1:12" s="982" customFormat="1" ht="31.5">
      <c r="A80" s="973"/>
      <c r="B80" s="1139" t="s">
        <v>1287</v>
      </c>
      <c r="C80" s="973" t="s">
        <v>11</v>
      </c>
      <c r="D80" s="1257">
        <f>D79/12%</f>
        <v>50</v>
      </c>
      <c r="E80" s="1257">
        <f>E79/12%</f>
        <v>58.333333333333336</v>
      </c>
      <c r="F80" s="1257">
        <f>F79/12%</f>
        <v>58.333333333333336</v>
      </c>
      <c r="G80" s="1076">
        <f t="shared" si="7"/>
        <v>116.66666666666667</v>
      </c>
      <c r="H80" s="1076">
        <f t="shared" si="8"/>
        <v>100</v>
      </c>
      <c r="I80" s="1076">
        <v>66.666666666666671</v>
      </c>
      <c r="J80" s="1076">
        <f t="shared" si="9"/>
        <v>114.28571428571428</v>
      </c>
      <c r="K80" s="981">
        <f>F80-E80</f>
        <v>0</v>
      </c>
    </row>
    <row r="81" spans="1:11" s="982" customFormat="1" ht="15.75" customHeight="1">
      <c r="A81" s="977" t="s">
        <v>1288</v>
      </c>
      <c r="B81" s="1020" t="s">
        <v>1289</v>
      </c>
      <c r="C81" s="977"/>
      <c r="D81" s="1257"/>
      <c r="E81" s="1257"/>
      <c r="F81" s="1257"/>
      <c r="G81" s="1076"/>
      <c r="H81" s="1076"/>
      <c r="I81" s="1076"/>
      <c r="J81" s="1076"/>
      <c r="K81" s="902"/>
    </row>
    <row r="82" spans="1:11" s="982" customFormat="1" ht="15.75" customHeight="1">
      <c r="A82" s="973"/>
      <c r="B82" s="1001" t="s">
        <v>1290</v>
      </c>
      <c r="C82" s="973" t="s">
        <v>1291</v>
      </c>
      <c r="D82" s="1257"/>
      <c r="E82" s="1257"/>
      <c r="F82" s="1257"/>
      <c r="G82" s="1076"/>
      <c r="H82" s="1076"/>
      <c r="I82" s="1076"/>
      <c r="J82" s="1076"/>
      <c r="K82" s="902"/>
    </row>
    <row r="83" spans="1:11" s="982" customFormat="1" ht="15.75" customHeight="1">
      <c r="A83" s="973"/>
      <c r="B83" s="1001" t="s">
        <v>1292</v>
      </c>
      <c r="C83" s="973" t="s">
        <v>45</v>
      </c>
      <c r="D83" s="1257"/>
      <c r="E83" s="1257"/>
      <c r="F83" s="1257"/>
      <c r="G83" s="1076"/>
      <c r="H83" s="1076"/>
      <c r="I83" s="1076"/>
      <c r="J83" s="1076"/>
      <c r="K83" s="902"/>
    </row>
    <row r="84" spans="1:11" s="982" customFormat="1" ht="15.75" customHeight="1">
      <c r="A84" s="973"/>
      <c r="B84" s="1001" t="s">
        <v>1293</v>
      </c>
      <c r="C84" s="973" t="s">
        <v>11</v>
      </c>
      <c r="D84" s="1257"/>
      <c r="E84" s="1257"/>
      <c r="F84" s="1257"/>
      <c r="G84" s="1076"/>
      <c r="H84" s="1076"/>
      <c r="I84" s="1076"/>
      <c r="J84" s="1076"/>
      <c r="K84" s="902"/>
    </row>
    <row r="85" spans="1:11" s="982" customFormat="1" ht="15.75" customHeight="1">
      <c r="A85" s="973"/>
      <c r="B85" s="1001" t="s">
        <v>1294</v>
      </c>
      <c r="C85" s="973" t="s">
        <v>45</v>
      </c>
      <c r="D85" s="1257"/>
      <c r="E85" s="1257"/>
      <c r="F85" s="1257"/>
      <c r="G85" s="1076"/>
      <c r="H85" s="1076"/>
      <c r="I85" s="1076"/>
      <c r="J85" s="1076"/>
      <c r="K85" s="902"/>
    </row>
    <row r="86" spans="1:11" s="982" customFormat="1" ht="15.75" customHeight="1">
      <c r="A86" s="973"/>
      <c r="B86" s="1001" t="s">
        <v>1295</v>
      </c>
      <c r="C86" s="973" t="s">
        <v>11</v>
      </c>
      <c r="D86" s="1257"/>
      <c r="E86" s="1257"/>
      <c r="F86" s="1257"/>
      <c r="G86" s="1076"/>
      <c r="H86" s="1076"/>
      <c r="I86" s="1076"/>
      <c r="J86" s="1076"/>
      <c r="K86" s="902"/>
    </row>
    <row r="87" spans="1:11" s="948" customFormat="1" ht="15.75" customHeight="1">
      <c r="A87" s="973"/>
      <c r="B87" s="1001" t="s">
        <v>1296</v>
      </c>
      <c r="C87" s="1092" t="s">
        <v>11</v>
      </c>
      <c r="D87" s="1257">
        <v>35</v>
      </c>
      <c r="E87" s="1257">
        <v>45</v>
      </c>
      <c r="F87" s="1257">
        <v>45</v>
      </c>
      <c r="G87" s="1076">
        <f t="shared" si="7"/>
        <v>128.57142857142858</v>
      </c>
      <c r="H87" s="1076">
        <f t="shared" si="8"/>
        <v>100</v>
      </c>
      <c r="I87" s="1076">
        <v>60</v>
      </c>
      <c r="J87" s="1076">
        <f t="shared" si="9"/>
        <v>133.33333333333331</v>
      </c>
      <c r="K87" s="902">
        <f>F87-E87</f>
        <v>0</v>
      </c>
    </row>
    <row r="88" spans="1:11" s="982" customFormat="1" ht="25.5">
      <c r="A88" s="976" t="s">
        <v>1297</v>
      </c>
      <c r="B88" s="1034" t="s">
        <v>1298</v>
      </c>
      <c r="C88" s="977"/>
      <c r="D88" s="1261"/>
      <c r="E88" s="1261"/>
      <c r="F88" s="1261"/>
      <c r="G88" s="226"/>
      <c r="H88" s="226"/>
      <c r="I88" s="226"/>
      <c r="J88" s="226"/>
      <c r="K88" s="902"/>
    </row>
    <row r="89" spans="1:11" s="1008" customFormat="1" ht="15.75" customHeight="1">
      <c r="A89" s="972"/>
      <c r="B89" s="1001" t="s">
        <v>1299</v>
      </c>
      <c r="C89" s="973" t="s">
        <v>1300</v>
      </c>
      <c r="D89" s="1261">
        <f>D90+D92+D94+D96+D97</f>
        <v>19482</v>
      </c>
      <c r="E89" s="1261">
        <f>E90+E92+E94+E96+E97</f>
        <v>19691</v>
      </c>
      <c r="F89" s="1261">
        <f>F90+F92+F94+F96+F97</f>
        <v>19825</v>
      </c>
      <c r="G89" s="226">
        <f t="shared" si="7"/>
        <v>101.76059952776922</v>
      </c>
      <c r="H89" s="226">
        <f t="shared" si="8"/>
        <v>100.68051394037884</v>
      </c>
      <c r="I89" s="226">
        <f>I90+I92+I94+I96+I97</f>
        <v>20022</v>
      </c>
      <c r="J89" s="226">
        <f t="shared" si="9"/>
        <v>100.9936948297604</v>
      </c>
      <c r="K89" s="901">
        <f t="shared" ref="K89:K98" si="10">F89/E89*100</f>
        <v>100.68051394037884</v>
      </c>
    </row>
    <row r="90" spans="1:11" s="1008" customFormat="1" ht="15.75" customHeight="1">
      <c r="A90" s="975"/>
      <c r="B90" s="1143" t="s">
        <v>1301</v>
      </c>
      <c r="C90" s="973" t="s">
        <v>547</v>
      </c>
      <c r="D90" s="1261">
        <v>6587</v>
      </c>
      <c r="E90" s="1261">
        <v>6451</v>
      </c>
      <c r="F90" s="1261">
        <v>6559</v>
      </c>
      <c r="G90" s="226">
        <f t="shared" si="7"/>
        <v>99.574920297555792</v>
      </c>
      <c r="H90" s="226">
        <f t="shared" si="8"/>
        <v>101.67415904510928</v>
      </c>
      <c r="I90" s="226">
        <v>6444</v>
      </c>
      <c r="J90" s="226">
        <f t="shared" si="9"/>
        <v>98.246683945723433</v>
      </c>
      <c r="K90" s="901">
        <f t="shared" si="10"/>
        <v>101.67415904510928</v>
      </c>
    </row>
    <row r="91" spans="1:11" s="1008" customFormat="1" ht="15.75" customHeight="1">
      <c r="A91" s="975"/>
      <c r="B91" s="1001" t="s">
        <v>1302</v>
      </c>
      <c r="C91" s="973" t="s">
        <v>547</v>
      </c>
      <c r="D91" s="1261">
        <v>3221</v>
      </c>
      <c r="E91" s="1261">
        <v>3183</v>
      </c>
      <c r="F91" s="1261">
        <v>3183</v>
      </c>
      <c r="G91" s="226">
        <f t="shared" si="7"/>
        <v>98.820242160819618</v>
      </c>
      <c r="H91" s="226">
        <f t="shared" si="8"/>
        <v>100</v>
      </c>
      <c r="I91" s="226">
        <v>3120</v>
      </c>
      <c r="J91" s="226">
        <f t="shared" si="9"/>
        <v>98.020735155513677</v>
      </c>
      <c r="K91" s="901">
        <f t="shared" si="10"/>
        <v>100</v>
      </c>
    </row>
    <row r="92" spans="1:11" s="1008" customFormat="1" ht="15.75" customHeight="1">
      <c r="A92" s="975"/>
      <c r="B92" s="1143" t="s">
        <v>1303</v>
      </c>
      <c r="C92" s="973" t="s">
        <v>547</v>
      </c>
      <c r="D92" s="1261">
        <v>7216</v>
      </c>
      <c r="E92" s="1261">
        <v>7374</v>
      </c>
      <c r="F92" s="1261">
        <v>7353</v>
      </c>
      <c r="G92" s="226">
        <f t="shared" si="7"/>
        <v>101.89855875831486</v>
      </c>
      <c r="H92" s="226">
        <f t="shared" si="8"/>
        <v>99.715215622457293</v>
      </c>
      <c r="I92" s="226">
        <v>7464</v>
      </c>
      <c r="J92" s="226">
        <f t="shared" si="9"/>
        <v>101.50958792329661</v>
      </c>
      <c r="K92" s="901">
        <f t="shared" si="10"/>
        <v>99.715215622457293</v>
      </c>
    </row>
    <row r="93" spans="1:11" s="1008" customFormat="1" ht="15.75" customHeight="1">
      <c r="A93" s="975"/>
      <c r="B93" s="1001" t="s">
        <v>1302</v>
      </c>
      <c r="C93" s="973" t="s">
        <v>547</v>
      </c>
      <c r="D93" s="1261">
        <v>3517</v>
      </c>
      <c r="E93" s="1261">
        <v>3610</v>
      </c>
      <c r="F93" s="1261">
        <v>3610</v>
      </c>
      <c r="G93" s="226">
        <f t="shared" si="7"/>
        <v>102.64429911856696</v>
      </c>
      <c r="H93" s="226">
        <f t="shared" si="8"/>
        <v>100</v>
      </c>
      <c r="I93" s="226">
        <v>3658</v>
      </c>
      <c r="J93" s="226">
        <f t="shared" si="9"/>
        <v>101.32963988919667</v>
      </c>
      <c r="K93" s="901">
        <f t="shared" si="10"/>
        <v>100</v>
      </c>
    </row>
    <row r="94" spans="1:11" s="982" customFormat="1" ht="15.75" customHeight="1">
      <c r="A94" s="975"/>
      <c r="B94" s="1143" t="s">
        <v>1304</v>
      </c>
      <c r="C94" s="973" t="s">
        <v>547</v>
      </c>
      <c r="D94" s="1261">
        <v>4413</v>
      </c>
      <c r="E94" s="1261">
        <v>4541</v>
      </c>
      <c r="F94" s="1261">
        <v>4632</v>
      </c>
      <c r="G94" s="226">
        <f t="shared" si="7"/>
        <v>104.96261046906865</v>
      </c>
      <c r="H94" s="226">
        <f t="shared" si="8"/>
        <v>102.0039638846069</v>
      </c>
      <c r="I94" s="226">
        <v>4798</v>
      </c>
      <c r="J94" s="226">
        <f t="shared" si="9"/>
        <v>103.58376511226253</v>
      </c>
      <c r="K94" s="901">
        <f t="shared" si="10"/>
        <v>102.0039638846069</v>
      </c>
    </row>
    <row r="95" spans="1:11" s="982" customFormat="1" ht="15.75" customHeight="1">
      <c r="A95" s="975"/>
      <c r="B95" s="1001" t="s">
        <v>1302</v>
      </c>
      <c r="C95" s="973" t="s">
        <v>547</v>
      </c>
      <c r="D95" s="1261">
        <v>2029</v>
      </c>
      <c r="E95" s="1261">
        <v>2116</v>
      </c>
      <c r="F95" s="1261">
        <v>2176</v>
      </c>
      <c r="G95" s="226">
        <f t="shared" si="7"/>
        <v>107.24494825036963</v>
      </c>
      <c r="H95" s="226">
        <f t="shared" si="8"/>
        <v>102.83553875236295</v>
      </c>
      <c r="I95" s="226">
        <v>2293</v>
      </c>
      <c r="J95" s="226">
        <f t="shared" si="9"/>
        <v>105.37683823529412</v>
      </c>
      <c r="K95" s="901">
        <f t="shared" si="10"/>
        <v>102.83553875236295</v>
      </c>
    </row>
    <row r="96" spans="1:11" s="982" customFormat="1" ht="15.75" customHeight="1">
      <c r="A96" s="975"/>
      <c r="B96" s="1001" t="s">
        <v>1305</v>
      </c>
      <c r="C96" s="973" t="s">
        <v>547</v>
      </c>
      <c r="D96" s="1261">
        <v>1199</v>
      </c>
      <c r="E96" s="1261">
        <v>1245</v>
      </c>
      <c r="F96" s="1261">
        <v>1201</v>
      </c>
      <c r="G96" s="226">
        <f t="shared" si="7"/>
        <v>100.16680567139282</v>
      </c>
      <c r="H96" s="226">
        <f t="shared" si="8"/>
        <v>96.46586345381526</v>
      </c>
      <c r="I96" s="226">
        <v>1235</v>
      </c>
      <c r="J96" s="226">
        <f t="shared" si="9"/>
        <v>102.83097418817653</v>
      </c>
      <c r="K96" s="901">
        <f t="shared" si="10"/>
        <v>96.46586345381526</v>
      </c>
    </row>
    <row r="97" spans="1:11" s="982" customFormat="1">
      <c r="A97" s="975"/>
      <c r="B97" s="1001" t="s">
        <v>1306</v>
      </c>
      <c r="C97" s="973" t="s">
        <v>547</v>
      </c>
      <c r="D97" s="1261">
        <v>67</v>
      </c>
      <c r="E97" s="1261">
        <v>80</v>
      </c>
      <c r="F97" s="1261">
        <v>80</v>
      </c>
      <c r="G97" s="226">
        <f t="shared" si="7"/>
        <v>119.40298507462686</v>
      </c>
      <c r="H97" s="226">
        <f t="shared" si="8"/>
        <v>100</v>
      </c>
      <c r="I97" s="226">
        <v>81</v>
      </c>
      <c r="J97" s="226">
        <f t="shared" si="9"/>
        <v>101.25</v>
      </c>
      <c r="K97" s="902">
        <f t="shared" si="10"/>
        <v>100</v>
      </c>
    </row>
    <row r="98" spans="1:11" s="982" customFormat="1" ht="15.75" customHeight="1">
      <c r="A98" s="975"/>
      <c r="B98" s="1001" t="s">
        <v>1307</v>
      </c>
      <c r="C98" s="973" t="s">
        <v>547</v>
      </c>
      <c r="D98" s="1261">
        <f>D100+D101+D102+D103</f>
        <v>18506</v>
      </c>
      <c r="E98" s="1261">
        <f>E100+E101+E102+E103</f>
        <v>18792.029933481153</v>
      </c>
      <c r="F98" s="1261">
        <f>F100+F101+F102+F103</f>
        <v>18844</v>
      </c>
      <c r="G98" s="226">
        <f t="shared" si="7"/>
        <v>101.8264346698368</v>
      </c>
      <c r="H98" s="226">
        <f t="shared" si="8"/>
        <v>100.27655376615941</v>
      </c>
      <c r="I98" s="226">
        <f>I100+I101+I102+I103</f>
        <v>18973</v>
      </c>
      <c r="J98" s="226">
        <f t="shared" si="9"/>
        <v>100.68456803226491</v>
      </c>
      <c r="K98" s="901">
        <f t="shared" si="10"/>
        <v>100.27655376615941</v>
      </c>
    </row>
    <row r="99" spans="1:11" s="982" customFormat="1" ht="15.75" customHeight="1">
      <c r="A99" s="975"/>
      <c r="B99" s="1144" t="s">
        <v>1308</v>
      </c>
      <c r="C99" s="973"/>
      <c r="D99" s="1261"/>
      <c r="E99" s="1261"/>
      <c r="F99" s="1261"/>
      <c r="G99" s="226"/>
      <c r="H99" s="226"/>
      <c r="I99" s="226"/>
      <c r="J99" s="226"/>
      <c r="K99" s="901"/>
    </row>
    <row r="100" spans="1:11" s="982" customFormat="1" ht="15.75" customHeight="1">
      <c r="A100" s="1009"/>
      <c r="B100" s="1144" t="s">
        <v>1301</v>
      </c>
      <c r="C100" s="996" t="s">
        <v>547</v>
      </c>
      <c r="D100" s="1261">
        <v>6345</v>
      </c>
      <c r="E100" s="1261">
        <v>6238</v>
      </c>
      <c r="F100" s="1261">
        <v>6330</v>
      </c>
      <c r="G100" s="226">
        <f t="shared" si="7"/>
        <v>99.763593380614651</v>
      </c>
      <c r="H100" s="226">
        <f t="shared" si="8"/>
        <v>101.47483167681951</v>
      </c>
      <c r="I100" s="226">
        <v>6196</v>
      </c>
      <c r="J100" s="226">
        <f t="shared" si="9"/>
        <v>97.883096366508695</v>
      </c>
      <c r="K100" s="901">
        <f>F100/E100*100</f>
        <v>101.47483167681951</v>
      </c>
    </row>
    <row r="101" spans="1:11" s="982" customFormat="1" ht="15.75" customHeight="1">
      <c r="A101" s="1009"/>
      <c r="B101" s="1144" t="s">
        <v>1303</v>
      </c>
      <c r="C101" s="996" t="s">
        <v>547</v>
      </c>
      <c r="D101" s="1261">
        <v>6852</v>
      </c>
      <c r="E101" s="1261">
        <v>7002.0299334811525</v>
      </c>
      <c r="F101" s="1261">
        <v>7002</v>
      </c>
      <c r="G101" s="226">
        <f t="shared" si="7"/>
        <v>102.1891418563923</v>
      </c>
      <c r="H101" s="226">
        <f t="shared" si="8"/>
        <v>99.999572502810793</v>
      </c>
      <c r="I101" s="226">
        <v>7085</v>
      </c>
      <c r="J101" s="226">
        <f t="shared" si="9"/>
        <v>101.18537560696943</v>
      </c>
      <c r="K101" s="901">
        <f>F101/E101*100</f>
        <v>99.999572502810793</v>
      </c>
    </row>
    <row r="102" spans="1:11" s="982" customFormat="1" ht="15.75" customHeight="1">
      <c r="A102" s="1009"/>
      <c r="B102" s="1144" t="s">
        <v>1304</v>
      </c>
      <c r="C102" s="996" t="s">
        <v>547</v>
      </c>
      <c r="D102" s="1261">
        <v>4203</v>
      </c>
      <c r="E102" s="1261">
        <v>4393</v>
      </c>
      <c r="F102" s="1261">
        <v>4393</v>
      </c>
      <c r="G102" s="226">
        <f t="shared" si="7"/>
        <v>104.52058053771115</v>
      </c>
      <c r="H102" s="226">
        <f t="shared" si="8"/>
        <v>100</v>
      </c>
      <c r="I102" s="226">
        <v>4558</v>
      </c>
      <c r="J102" s="226">
        <f t="shared" si="9"/>
        <v>103.75597541543364</v>
      </c>
      <c r="K102" s="901">
        <f>F102/E102*100</f>
        <v>100</v>
      </c>
    </row>
    <row r="103" spans="1:11" s="982" customFormat="1" ht="15.75" customHeight="1">
      <c r="A103" s="1009"/>
      <c r="B103" s="1144" t="s">
        <v>1309</v>
      </c>
      <c r="C103" s="996" t="s">
        <v>547</v>
      </c>
      <c r="D103" s="1261">
        <v>1106</v>
      </c>
      <c r="E103" s="1261">
        <v>1159</v>
      </c>
      <c r="F103" s="1261">
        <v>1119</v>
      </c>
      <c r="G103" s="226">
        <f t="shared" si="7"/>
        <v>101.1754068716094</v>
      </c>
      <c r="H103" s="226">
        <f t="shared" si="8"/>
        <v>96.548748921484034</v>
      </c>
      <c r="I103" s="226">
        <v>1134</v>
      </c>
      <c r="J103" s="226">
        <f t="shared" si="9"/>
        <v>101.34048257372655</v>
      </c>
      <c r="K103" s="901">
        <f>F103/E103*100</f>
        <v>96.548748921484034</v>
      </c>
    </row>
    <row r="104" spans="1:11" s="982" customFormat="1" ht="15.75" customHeight="1">
      <c r="A104" s="1009"/>
      <c r="B104" s="1001" t="s">
        <v>1302</v>
      </c>
      <c r="C104" s="973" t="s">
        <v>547</v>
      </c>
      <c r="D104" s="1261">
        <f>SUM(D99:D103)</f>
        <v>18506</v>
      </c>
      <c r="E104" s="1261">
        <f>SUM(E99:E103)</f>
        <v>18792.029933481153</v>
      </c>
      <c r="F104" s="1261">
        <f>SUM(F99:F103)</f>
        <v>18844</v>
      </c>
      <c r="G104" s="226">
        <f t="shared" si="7"/>
        <v>101.8264346698368</v>
      </c>
      <c r="H104" s="226">
        <f t="shared" si="8"/>
        <v>100.27655376615941</v>
      </c>
      <c r="I104" s="226">
        <f>SUM(I99:I103)</f>
        <v>18973</v>
      </c>
      <c r="J104" s="226">
        <f t="shared" si="9"/>
        <v>100.68456803226491</v>
      </c>
      <c r="K104" s="901">
        <f>F104/E104*100</f>
        <v>100.27655376615941</v>
      </c>
    </row>
    <row r="105" spans="1:11" s="982" customFormat="1" ht="31.5">
      <c r="A105" s="1009"/>
      <c r="B105" s="1001" t="s">
        <v>1310</v>
      </c>
      <c r="C105" s="973" t="s">
        <v>11</v>
      </c>
      <c r="D105" s="1257" t="s">
        <v>1350</v>
      </c>
      <c r="E105" s="1257">
        <v>53.1</v>
      </c>
      <c r="F105" s="1257">
        <v>54.7</v>
      </c>
      <c r="G105" s="226">
        <f t="shared" si="7"/>
        <v>104.78927203065133</v>
      </c>
      <c r="H105" s="226">
        <f t="shared" si="8"/>
        <v>103.01318267419963</v>
      </c>
      <c r="I105" s="1076">
        <v>55</v>
      </c>
      <c r="J105" s="226">
        <f t="shared" si="9"/>
        <v>100.54844606946982</v>
      </c>
      <c r="K105" s="901">
        <f t="shared" ref="K105:K110" si="11">F105-E105</f>
        <v>1.6000000000000014</v>
      </c>
    </row>
    <row r="106" spans="1:11" s="982" customFormat="1" ht="31.5">
      <c r="A106" s="1009"/>
      <c r="B106" s="1001" t="s">
        <v>1311</v>
      </c>
      <c r="C106" s="973" t="s">
        <v>11</v>
      </c>
      <c r="D106" s="1257">
        <v>99.9</v>
      </c>
      <c r="E106" s="1257">
        <v>99.9</v>
      </c>
      <c r="F106" s="1257">
        <v>99.9</v>
      </c>
      <c r="G106" s="226">
        <f t="shared" si="7"/>
        <v>100</v>
      </c>
      <c r="H106" s="226">
        <f t="shared" si="8"/>
        <v>100</v>
      </c>
      <c r="I106" s="1076">
        <v>99.9</v>
      </c>
      <c r="J106" s="226">
        <f t="shared" si="9"/>
        <v>100</v>
      </c>
      <c r="K106" s="901">
        <f t="shared" si="11"/>
        <v>0</v>
      </c>
    </row>
    <row r="107" spans="1:11" s="980" customFormat="1" ht="31.5">
      <c r="A107" s="972"/>
      <c r="B107" s="1143" t="s">
        <v>1312</v>
      </c>
      <c r="C107" s="973" t="s">
        <v>11</v>
      </c>
      <c r="D107" s="1257">
        <v>99.9</v>
      </c>
      <c r="E107" s="1257">
        <v>100</v>
      </c>
      <c r="F107" s="1257">
        <v>100</v>
      </c>
      <c r="G107" s="226">
        <f t="shared" si="7"/>
        <v>100.10010010010009</v>
      </c>
      <c r="H107" s="226">
        <f t="shared" si="8"/>
        <v>100</v>
      </c>
      <c r="I107" s="1076">
        <v>100</v>
      </c>
      <c r="J107" s="226">
        <f t="shared" si="9"/>
        <v>100</v>
      </c>
      <c r="K107" s="901">
        <f t="shared" si="11"/>
        <v>0</v>
      </c>
    </row>
    <row r="108" spans="1:11" s="980" customFormat="1" ht="15.75" customHeight="1">
      <c r="A108" s="975"/>
      <c r="B108" s="1001" t="s">
        <v>516</v>
      </c>
      <c r="C108" s="973" t="s">
        <v>11</v>
      </c>
      <c r="D108" s="1257">
        <v>100</v>
      </c>
      <c r="E108" s="1257">
        <v>100</v>
      </c>
      <c r="F108" s="1257">
        <v>100</v>
      </c>
      <c r="G108" s="226">
        <f t="shared" si="7"/>
        <v>100</v>
      </c>
      <c r="H108" s="226">
        <f t="shared" si="8"/>
        <v>100</v>
      </c>
      <c r="I108" s="1076">
        <v>100</v>
      </c>
      <c r="J108" s="226">
        <f t="shared" si="9"/>
        <v>100</v>
      </c>
      <c r="K108" s="901">
        <f t="shared" si="11"/>
        <v>0</v>
      </c>
    </row>
    <row r="109" spans="1:11" s="982" customFormat="1" ht="15.75" customHeight="1">
      <c r="A109" s="975"/>
      <c r="B109" s="1001" t="s">
        <v>1394</v>
      </c>
      <c r="C109" s="973" t="s">
        <v>11</v>
      </c>
      <c r="D109" s="1257">
        <v>97.9</v>
      </c>
      <c r="E109" s="1257">
        <v>99.1</v>
      </c>
      <c r="F109" s="1257">
        <v>99.8</v>
      </c>
      <c r="G109" s="226">
        <f t="shared" si="7"/>
        <v>101.94075587334012</v>
      </c>
      <c r="H109" s="226">
        <f t="shared" si="8"/>
        <v>100.70635721493441</v>
      </c>
      <c r="I109" s="1076">
        <v>99.8</v>
      </c>
      <c r="J109" s="226">
        <f t="shared" si="9"/>
        <v>100</v>
      </c>
      <c r="K109" s="901">
        <f t="shared" si="11"/>
        <v>0.70000000000000284</v>
      </c>
    </row>
    <row r="110" spans="1:11" s="982" customFormat="1" ht="15.75" customHeight="1">
      <c r="A110" s="1010"/>
      <c r="B110" s="1145" t="s">
        <v>1313</v>
      </c>
      <c r="C110" s="1011" t="s">
        <v>547</v>
      </c>
      <c r="D110" s="1257">
        <v>100</v>
      </c>
      <c r="E110" s="1257">
        <v>100</v>
      </c>
      <c r="F110" s="1257">
        <v>100</v>
      </c>
      <c r="G110" s="226">
        <f t="shared" si="7"/>
        <v>100</v>
      </c>
      <c r="H110" s="226">
        <f t="shared" si="8"/>
        <v>100</v>
      </c>
      <c r="I110" s="1076">
        <v>100</v>
      </c>
      <c r="J110" s="226">
        <f t="shared" si="9"/>
        <v>100</v>
      </c>
      <c r="K110" s="901">
        <f t="shared" si="11"/>
        <v>0</v>
      </c>
    </row>
    <row r="111" spans="1:11" s="982" customFormat="1" ht="15.75" customHeight="1">
      <c r="A111" s="972"/>
      <c r="B111" s="1001" t="s">
        <v>1314</v>
      </c>
      <c r="C111" s="973" t="s">
        <v>29</v>
      </c>
      <c r="D111" s="1261">
        <v>12</v>
      </c>
      <c r="E111" s="1261">
        <v>12</v>
      </c>
      <c r="F111" s="1261">
        <v>12</v>
      </c>
      <c r="G111" s="226">
        <f t="shared" si="7"/>
        <v>100</v>
      </c>
      <c r="H111" s="226">
        <f t="shared" si="8"/>
        <v>100</v>
      </c>
      <c r="I111" s="226">
        <v>12</v>
      </c>
      <c r="J111" s="226">
        <f t="shared" si="9"/>
        <v>100</v>
      </c>
      <c r="K111" s="902">
        <f>F111/E111*100</f>
        <v>100</v>
      </c>
    </row>
    <row r="112" spans="1:11" s="982" customFormat="1" ht="15.75" customHeight="1">
      <c r="A112" s="972"/>
      <c r="B112" s="1001" t="s">
        <v>1315</v>
      </c>
      <c r="C112" s="973" t="s">
        <v>11</v>
      </c>
      <c r="D112" s="1257">
        <v>100</v>
      </c>
      <c r="E112" s="1257">
        <v>100</v>
      </c>
      <c r="F112" s="1257">
        <v>100</v>
      </c>
      <c r="G112" s="226">
        <f t="shared" si="7"/>
        <v>100</v>
      </c>
      <c r="H112" s="226">
        <f t="shared" si="8"/>
        <v>100</v>
      </c>
      <c r="I112" s="1076">
        <v>100</v>
      </c>
      <c r="J112" s="226">
        <f t="shared" si="9"/>
        <v>100</v>
      </c>
      <c r="K112" s="902">
        <f>F112-E112</f>
        <v>0</v>
      </c>
    </row>
    <row r="113" spans="1:11" s="982" customFormat="1" ht="31.5">
      <c r="A113" s="972"/>
      <c r="B113" s="1001" t="s">
        <v>1316</v>
      </c>
      <c r="C113" s="973" t="s">
        <v>29</v>
      </c>
      <c r="D113" s="1261">
        <v>12</v>
      </c>
      <c r="E113" s="1261">
        <v>12</v>
      </c>
      <c r="F113" s="1261">
        <v>12</v>
      </c>
      <c r="G113" s="226">
        <f t="shared" si="7"/>
        <v>100</v>
      </c>
      <c r="H113" s="226">
        <f t="shared" si="8"/>
        <v>100</v>
      </c>
      <c r="I113" s="226">
        <v>12</v>
      </c>
      <c r="J113" s="226">
        <f t="shared" si="9"/>
        <v>100</v>
      </c>
      <c r="K113" s="902">
        <f>F113/E113*100</f>
        <v>100</v>
      </c>
    </row>
    <row r="114" spans="1:11" s="982" customFormat="1" ht="15.75" customHeight="1">
      <c r="A114" s="972"/>
      <c r="B114" s="1001" t="s">
        <v>1317</v>
      </c>
      <c r="C114" s="973" t="s">
        <v>545</v>
      </c>
      <c r="D114" s="1261">
        <v>34</v>
      </c>
      <c r="E114" s="1261">
        <v>34</v>
      </c>
      <c r="F114" s="1261">
        <v>34</v>
      </c>
      <c r="G114" s="226">
        <f t="shared" si="7"/>
        <v>100</v>
      </c>
      <c r="H114" s="226">
        <f t="shared" si="8"/>
        <v>100</v>
      </c>
      <c r="I114" s="226">
        <v>39</v>
      </c>
      <c r="J114" s="226">
        <f t="shared" si="9"/>
        <v>114.70588235294117</v>
      </c>
      <c r="K114" s="901">
        <f>F114/E114*100</f>
        <v>100</v>
      </c>
    </row>
    <row r="115" spans="1:11" s="982" customFormat="1" ht="31.5">
      <c r="A115" s="972"/>
      <c r="B115" s="1001" t="s">
        <v>1318</v>
      </c>
      <c r="C115" s="973" t="s">
        <v>11</v>
      </c>
      <c r="D115" s="1257">
        <v>79.099999999999994</v>
      </c>
      <c r="E115" s="1257">
        <f>E114/41*100</f>
        <v>82.926829268292678</v>
      </c>
      <c r="F115" s="1257">
        <f>F114/41*100</f>
        <v>82.926829268292678</v>
      </c>
      <c r="G115" s="226">
        <f t="shared" si="7"/>
        <v>104.83796367672906</v>
      </c>
      <c r="H115" s="226">
        <f t="shared" si="8"/>
        <v>100</v>
      </c>
      <c r="I115" s="1076">
        <v>90.7</v>
      </c>
      <c r="J115" s="226">
        <f t="shared" si="9"/>
        <v>109.37352941176472</v>
      </c>
      <c r="K115" s="1005">
        <f>F115-E115</f>
        <v>0</v>
      </c>
    </row>
    <row r="116" spans="1:11" s="982" customFormat="1" ht="15.75" customHeight="1">
      <c r="A116" s="972"/>
      <c r="B116" s="1001" t="s">
        <v>1319</v>
      </c>
      <c r="C116" s="973" t="s">
        <v>545</v>
      </c>
      <c r="D116" s="1261">
        <v>34</v>
      </c>
      <c r="E116" s="1261">
        <v>34</v>
      </c>
      <c r="F116" s="1261">
        <v>34</v>
      </c>
      <c r="G116" s="226">
        <f t="shared" si="7"/>
        <v>100</v>
      </c>
      <c r="H116" s="226">
        <f t="shared" si="8"/>
        <v>100</v>
      </c>
      <c r="I116" s="226">
        <v>39</v>
      </c>
      <c r="J116" s="226">
        <f t="shared" si="9"/>
        <v>114.70588235294117</v>
      </c>
      <c r="K116" s="902">
        <f>F116/E116*100</f>
        <v>100</v>
      </c>
    </row>
    <row r="117" spans="1:11" s="982" customFormat="1" ht="31.5">
      <c r="A117" s="972"/>
      <c r="B117" s="1001" t="s">
        <v>1320</v>
      </c>
      <c r="C117" s="973" t="s">
        <v>11</v>
      </c>
      <c r="D117" s="1257">
        <v>79.099999999999994</v>
      </c>
      <c r="E117" s="1257">
        <f>E116/41*100</f>
        <v>82.926829268292678</v>
      </c>
      <c r="F117" s="1257">
        <f>F116/41*100</f>
        <v>82.926829268292678</v>
      </c>
      <c r="G117" s="226">
        <f t="shared" si="7"/>
        <v>104.83796367672906</v>
      </c>
      <c r="H117" s="226">
        <f t="shared" si="8"/>
        <v>100</v>
      </c>
      <c r="I117" s="1076">
        <v>90.7</v>
      </c>
      <c r="J117" s="226">
        <f t="shared" si="9"/>
        <v>109.37352941176472</v>
      </c>
      <c r="K117" s="1012">
        <f>F117-E117</f>
        <v>0</v>
      </c>
    </row>
    <row r="118" spans="1:11" ht="15.75" customHeight="1">
      <c r="A118" s="925" t="s">
        <v>1321</v>
      </c>
      <c r="B118" s="926" t="s">
        <v>1322</v>
      </c>
      <c r="C118" s="927"/>
      <c r="D118" s="1261"/>
      <c r="E118" s="1261"/>
      <c r="F118" s="1261"/>
      <c r="G118" s="226"/>
      <c r="H118" s="226"/>
      <c r="I118" s="226"/>
      <c r="J118" s="226"/>
      <c r="K118" s="893"/>
    </row>
    <row r="119" spans="1:11" ht="35.25" customHeight="1">
      <c r="A119" s="925"/>
      <c r="B119" s="930" t="s">
        <v>1323</v>
      </c>
      <c r="C119" s="931" t="s">
        <v>1094</v>
      </c>
      <c r="D119" s="1257">
        <v>7.52</v>
      </c>
      <c r="E119" s="1257">
        <v>7.52</v>
      </c>
      <c r="F119" s="1257">
        <v>7.52</v>
      </c>
      <c r="G119" s="226">
        <f t="shared" si="7"/>
        <v>100</v>
      </c>
      <c r="H119" s="226">
        <f t="shared" si="8"/>
        <v>100</v>
      </c>
      <c r="I119" s="1076">
        <v>7.52</v>
      </c>
      <c r="J119" s="226">
        <f t="shared" si="9"/>
        <v>100</v>
      </c>
      <c r="K119" s="893"/>
    </row>
    <row r="120" spans="1:11" ht="15.75" customHeight="1">
      <c r="A120" s="925"/>
      <c r="B120" s="932" t="s">
        <v>1324</v>
      </c>
      <c r="C120" s="931"/>
      <c r="D120" s="1257">
        <v>4</v>
      </c>
      <c r="E120" s="1257">
        <v>4</v>
      </c>
      <c r="F120" s="1257">
        <v>4</v>
      </c>
      <c r="G120" s="226">
        <f t="shared" si="7"/>
        <v>100</v>
      </c>
      <c r="H120" s="226">
        <f t="shared" si="8"/>
        <v>100</v>
      </c>
      <c r="I120" s="1076">
        <v>4</v>
      </c>
      <c r="J120" s="226">
        <f t="shared" si="9"/>
        <v>100</v>
      </c>
      <c r="K120" s="893"/>
    </row>
    <row r="121" spans="1:11" ht="31.5">
      <c r="A121" s="925"/>
      <c r="B121" s="930" t="s">
        <v>1325</v>
      </c>
      <c r="C121" s="931" t="s">
        <v>1094</v>
      </c>
      <c r="D121" s="1278"/>
      <c r="E121" s="1278"/>
      <c r="F121" s="1278"/>
      <c r="G121" s="992"/>
      <c r="H121" s="992"/>
      <c r="I121" s="928"/>
      <c r="J121" s="901"/>
      <c r="K121" s="893"/>
    </row>
    <row r="122" spans="1:11" ht="31.5">
      <c r="A122" s="925"/>
      <c r="B122" s="930" t="s">
        <v>1326</v>
      </c>
      <c r="C122" s="931" t="s">
        <v>1094</v>
      </c>
      <c r="D122" s="1278"/>
      <c r="E122" s="1278"/>
      <c r="F122" s="1278"/>
      <c r="G122" s="992"/>
      <c r="H122" s="992"/>
      <c r="I122" s="928"/>
      <c r="J122" s="901"/>
      <c r="K122" s="893"/>
    </row>
    <row r="123" spans="1:11" ht="15.75" customHeight="1">
      <c r="A123" s="925"/>
      <c r="B123" s="932" t="s">
        <v>1324</v>
      </c>
      <c r="C123" s="931"/>
      <c r="D123" s="1278"/>
      <c r="E123" s="1278"/>
      <c r="F123" s="1278"/>
      <c r="G123" s="992"/>
      <c r="H123" s="992"/>
      <c r="I123" s="928"/>
      <c r="J123" s="901"/>
      <c r="K123" s="893"/>
    </row>
    <row r="124" spans="1:11" ht="15.75" customHeight="1">
      <c r="A124" s="925"/>
      <c r="B124" s="930" t="s">
        <v>1327</v>
      </c>
      <c r="C124" s="931" t="s">
        <v>11</v>
      </c>
      <c r="D124" s="1278"/>
      <c r="E124" s="1278"/>
      <c r="F124" s="1278"/>
      <c r="G124" s="992"/>
      <c r="H124" s="992"/>
      <c r="I124" s="928"/>
      <c r="J124" s="901"/>
      <c r="K124" s="893"/>
    </row>
    <row r="125" spans="1:11" ht="15.75" customHeight="1">
      <c r="A125" s="925"/>
      <c r="B125" s="932" t="s">
        <v>1324</v>
      </c>
      <c r="C125" s="931"/>
      <c r="D125" s="1256" t="s">
        <v>1328</v>
      </c>
      <c r="E125" s="1256" t="s">
        <v>1328</v>
      </c>
      <c r="F125" s="1256" t="s">
        <v>1328</v>
      </c>
      <c r="G125" s="992"/>
      <c r="H125" s="992"/>
      <c r="I125" s="916" t="s">
        <v>1328</v>
      </c>
      <c r="J125" s="901"/>
      <c r="K125" s="893"/>
    </row>
    <row r="126" spans="1:11" ht="31.5" customHeight="1">
      <c r="A126" s="925"/>
      <c r="B126" s="930" t="s">
        <v>1329</v>
      </c>
      <c r="C126" s="931" t="s">
        <v>11</v>
      </c>
      <c r="D126" s="1278"/>
      <c r="E126" s="1278"/>
      <c r="F126" s="1278"/>
      <c r="G126" s="992"/>
      <c r="H126" s="992"/>
      <c r="I126" s="928"/>
      <c r="J126" s="901"/>
      <c r="K126" s="893"/>
    </row>
    <row r="127" spans="1:11" ht="15.75" customHeight="1">
      <c r="A127" s="933"/>
      <c r="B127" s="934" t="s">
        <v>1324</v>
      </c>
      <c r="C127" s="935"/>
      <c r="D127" s="1279" t="s">
        <v>1328</v>
      </c>
      <c r="E127" s="1279" t="s">
        <v>1328</v>
      </c>
      <c r="F127" s="1256" t="s">
        <v>1328</v>
      </c>
      <c r="G127" s="992"/>
      <c r="H127" s="992"/>
      <c r="I127" s="916" t="s">
        <v>1328</v>
      </c>
      <c r="J127" s="901"/>
      <c r="K127" s="907"/>
    </row>
    <row r="128" spans="1:11">
      <c r="C128" s="921"/>
      <c r="D128" s="1280"/>
      <c r="E128" s="1280"/>
      <c r="F128" s="1280"/>
      <c r="G128" s="936"/>
      <c r="H128" s="936"/>
      <c r="I128" s="936"/>
    </row>
    <row r="129" spans="4:10">
      <c r="D129" s="1281"/>
      <c r="E129" s="1281"/>
      <c r="F129" s="1281"/>
      <c r="G129" s="938"/>
      <c r="H129" s="938"/>
      <c r="I129" s="938"/>
      <c r="J129" s="939"/>
    </row>
    <row r="130" spans="4:10">
      <c r="D130" s="1281"/>
      <c r="E130" s="1281"/>
      <c r="F130" s="1281"/>
      <c r="G130" s="938"/>
      <c r="H130" s="938"/>
      <c r="I130" s="938"/>
      <c r="J130" s="939"/>
    </row>
    <row r="131" spans="4:10">
      <c r="D131" s="1281"/>
      <c r="E131" s="1281"/>
      <c r="F131" s="1281"/>
      <c r="G131" s="938"/>
      <c r="H131" s="938"/>
      <c r="I131" s="938"/>
      <c r="J131" s="939"/>
    </row>
    <row r="132" spans="4:10">
      <c r="D132" s="1281"/>
      <c r="E132" s="1281"/>
      <c r="F132" s="1281"/>
      <c r="G132" s="938"/>
      <c r="H132" s="938"/>
      <c r="I132" s="938"/>
      <c r="J132" s="939"/>
    </row>
    <row r="133" spans="4:10">
      <c r="D133" s="1281"/>
      <c r="E133" s="1281"/>
      <c r="F133" s="1281"/>
      <c r="G133" s="938"/>
      <c r="H133" s="938"/>
      <c r="I133" s="938"/>
      <c r="J133" s="939"/>
    </row>
    <row r="134" spans="4:10">
      <c r="D134" s="1281"/>
      <c r="E134" s="1281"/>
      <c r="F134" s="1281"/>
      <c r="G134" s="938"/>
      <c r="H134" s="938"/>
      <c r="I134" s="938"/>
      <c r="J134" s="939"/>
    </row>
    <row r="135" spans="4:10">
      <c r="D135" s="1281"/>
      <c r="E135" s="1281"/>
      <c r="F135" s="1281"/>
      <c r="G135" s="938"/>
      <c r="H135" s="938"/>
      <c r="I135" s="938"/>
      <c r="J135" s="939"/>
    </row>
    <row r="136" spans="4:10">
      <c r="D136" s="1281"/>
      <c r="E136" s="1281"/>
      <c r="F136" s="1281"/>
      <c r="G136" s="938"/>
      <c r="H136" s="938"/>
      <c r="I136" s="938"/>
      <c r="J136" s="939"/>
    </row>
    <row r="137" spans="4:10">
      <c r="D137" s="1281"/>
      <c r="E137" s="1281"/>
      <c r="F137" s="1281"/>
      <c r="G137" s="938"/>
      <c r="H137" s="938"/>
      <c r="I137" s="938"/>
      <c r="J137" s="939"/>
    </row>
    <row r="138" spans="4:10">
      <c r="D138" s="1281"/>
      <c r="E138" s="1281"/>
      <c r="F138" s="1281"/>
      <c r="G138" s="938"/>
      <c r="H138" s="938"/>
      <c r="I138" s="938"/>
      <c r="J138" s="939"/>
    </row>
    <row r="139" spans="4:10">
      <c r="D139" s="1281"/>
      <c r="E139" s="1281"/>
      <c r="F139" s="1281"/>
      <c r="G139" s="938"/>
      <c r="H139" s="938"/>
      <c r="I139" s="938"/>
      <c r="J139" s="939"/>
    </row>
    <row r="140" spans="4:10">
      <c r="D140" s="1281"/>
      <c r="E140" s="1281"/>
      <c r="F140" s="1281"/>
      <c r="G140" s="938"/>
      <c r="H140" s="938"/>
      <c r="I140" s="938"/>
      <c r="J140" s="939"/>
    </row>
    <row r="141" spans="4:10">
      <c r="D141" s="1281"/>
      <c r="E141" s="1281"/>
      <c r="F141" s="1281"/>
      <c r="G141" s="938"/>
      <c r="H141" s="938"/>
      <c r="I141" s="938"/>
      <c r="J141" s="939"/>
    </row>
    <row r="142" spans="4:10">
      <c r="D142" s="1281"/>
      <c r="E142" s="1281"/>
      <c r="F142" s="1281"/>
      <c r="G142" s="938"/>
      <c r="H142" s="938"/>
      <c r="I142" s="938"/>
      <c r="J142" s="939"/>
    </row>
    <row r="143" spans="4:10">
      <c r="D143" s="1281"/>
      <c r="E143" s="1281"/>
      <c r="F143" s="1281"/>
      <c r="G143" s="938"/>
      <c r="H143" s="938"/>
      <c r="I143" s="938"/>
      <c r="J143" s="939"/>
    </row>
    <row r="144" spans="4:10">
      <c r="D144" s="1281"/>
      <c r="E144" s="1281"/>
      <c r="F144" s="1281"/>
      <c r="G144" s="938"/>
      <c r="H144" s="938"/>
      <c r="I144" s="938"/>
      <c r="J144" s="939"/>
    </row>
    <row r="145" spans="4:10">
      <c r="D145" s="1281"/>
      <c r="E145" s="1281"/>
      <c r="F145" s="1281"/>
      <c r="G145" s="938"/>
      <c r="H145" s="938"/>
      <c r="I145" s="938"/>
      <c r="J145" s="939"/>
    </row>
    <row r="146" spans="4:10">
      <c r="D146" s="1281"/>
      <c r="E146" s="1281"/>
      <c r="F146" s="1281"/>
      <c r="G146" s="938"/>
      <c r="H146" s="938"/>
      <c r="I146" s="938"/>
      <c r="J146" s="939"/>
    </row>
    <row r="147" spans="4:10">
      <c r="D147" s="1281"/>
      <c r="E147" s="1281"/>
      <c r="F147" s="1281"/>
      <c r="G147" s="938"/>
      <c r="H147" s="938"/>
      <c r="I147" s="938"/>
      <c r="J147" s="939"/>
    </row>
    <row r="148" spans="4:10">
      <c r="D148" s="1281"/>
      <c r="E148" s="1281"/>
      <c r="F148" s="1281"/>
      <c r="G148" s="938"/>
      <c r="H148" s="938"/>
      <c r="I148" s="938"/>
      <c r="J148" s="939"/>
    </row>
    <row r="149" spans="4:10">
      <c r="D149" s="1281"/>
      <c r="E149" s="1281"/>
      <c r="F149" s="1281"/>
      <c r="G149" s="938"/>
      <c r="H149" s="938"/>
      <c r="I149" s="938"/>
      <c r="J149" s="939"/>
    </row>
    <row r="150" spans="4:10">
      <c r="D150" s="1281"/>
      <c r="E150" s="1281"/>
      <c r="F150" s="1281"/>
      <c r="G150" s="938"/>
      <c r="H150" s="938"/>
      <c r="I150" s="938"/>
      <c r="J150" s="939"/>
    </row>
    <row r="151" spans="4:10">
      <c r="D151" s="1281"/>
      <c r="E151" s="1281"/>
      <c r="F151" s="1281"/>
      <c r="G151" s="938"/>
      <c r="H151" s="938"/>
      <c r="I151" s="938"/>
      <c r="J151" s="939"/>
    </row>
    <row r="152" spans="4:10">
      <c r="D152" s="1281"/>
      <c r="E152" s="1281"/>
      <c r="F152" s="1281"/>
      <c r="G152" s="938"/>
      <c r="H152" s="938"/>
      <c r="I152" s="938"/>
      <c r="J152" s="939"/>
    </row>
    <row r="153" spans="4:10">
      <c r="D153" s="1281"/>
      <c r="E153" s="1281"/>
      <c r="F153" s="1281"/>
      <c r="G153" s="938"/>
      <c r="H153" s="938"/>
      <c r="I153" s="938"/>
      <c r="J153" s="939"/>
    </row>
    <row r="154" spans="4:10">
      <c r="D154" s="1281"/>
      <c r="E154" s="1281"/>
      <c r="F154" s="1281"/>
      <c r="G154" s="938"/>
      <c r="H154" s="938"/>
      <c r="I154" s="938"/>
      <c r="J154" s="939"/>
    </row>
    <row r="155" spans="4:10">
      <c r="D155" s="1281"/>
      <c r="E155" s="1281"/>
      <c r="F155" s="1281"/>
      <c r="G155" s="938"/>
      <c r="H155" s="938"/>
      <c r="I155" s="938"/>
      <c r="J155" s="939"/>
    </row>
    <row r="156" spans="4:10">
      <c r="D156" s="1281"/>
      <c r="E156" s="1281"/>
      <c r="F156" s="1281"/>
      <c r="G156" s="938"/>
      <c r="H156" s="938"/>
      <c r="I156" s="938"/>
      <c r="J156" s="939"/>
    </row>
    <row r="157" spans="4:10">
      <c r="D157" s="1281"/>
      <c r="F157" s="1281"/>
      <c r="G157" s="938"/>
      <c r="H157" s="938"/>
      <c r="I157" s="938"/>
      <c r="J157" s="939"/>
    </row>
  </sheetData>
  <mergeCells count="10">
    <mergeCell ref="I1:J1"/>
    <mergeCell ref="D4:D5"/>
    <mergeCell ref="A4:A5"/>
    <mergeCell ref="B4:B5"/>
    <mergeCell ref="C4:C5"/>
    <mergeCell ref="A2:J2"/>
    <mergeCell ref="A3:J3"/>
    <mergeCell ref="I4:I5"/>
    <mergeCell ref="E4:H4"/>
    <mergeCell ref="J4:J5"/>
  </mergeCells>
  <printOptions horizontalCentered="1"/>
  <pageMargins left="0.7" right="0.31" top="0.79" bottom="0.56999999999999995" header="0.31496062992126" footer="0.196850393700787"/>
  <pageSetup paperSize="9" scale="85" fitToHeight="0" orientation="portrait" useFirstPageNumber="1" r:id="rId1"/>
  <headerFooter differentFirst="1">
    <oddFooter>&amp;R&amp;P</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AN329"/>
  <sheetViews>
    <sheetView view="pageBreakPreview" topLeftCell="A4" zoomScale="85" zoomScaleNormal="70" zoomScaleSheetLayoutView="85" workbookViewId="0">
      <pane xSplit="3" ySplit="6" topLeftCell="D10" activePane="bottomRight" state="frozen"/>
      <selection activeCell="H15" sqref="H15"/>
      <selection pane="topRight" activeCell="H15" sqref="H15"/>
      <selection pane="bottomLeft" activeCell="H15" sqref="H15"/>
      <selection pane="bottomRight" activeCell="E15" sqref="E15"/>
    </sheetView>
  </sheetViews>
  <sheetFormatPr defaultColWidth="9" defaultRowHeight="19.5"/>
  <cols>
    <col min="1" max="1" width="5.5" style="97" customWidth="1"/>
    <col min="2" max="2" width="40.5" style="98" customWidth="1"/>
    <col min="3" max="4" width="11.375" style="99" customWidth="1"/>
    <col min="5" max="5" width="11.875" style="100" customWidth="1"/>
    <col min="6" max="6" width="10.625" style="100" hidden="1" customWidth="1"/>
    <col min="7" max="7" width="10.625" style="100" customWidth="1"/>
    <col min="8" max="8" width="13.5" style="100" customWidth="1"/>
    <col min="9" max="9" width="10.625" style="100" customWidth="1"/>
    <col min="10" max="10" width="11.5" style="100" customWidth="1"/>
    <col min="11" max="13" width="10.625" style="100" customWidth="1"/>
    <col min="14" max="17" width="10" style="100" customWidth="1"/>
    <col min="18" max="22" width="9.375" style="101" customWidth="1"/>
    <col min="23" max="23" width="10.125" style="101" customWidth="1"/>
    <col min="24" max="28" width="9.375" style="101" customWidth="1"/>
    <col min="29" max="29" width="10" style="101" customWidth="1"/>
    <col min="30" max="16384" width="9" style="101"/>
  </cols>
  <sheetData>
    <row r="1" spans="1:40" s="96" customFormat="1">
      <c r="A1" s="64"/>
      <c r="B1" s="6"/>
      <c r="C1" s="6"/>
      <c r="D1" s="6"/>
      <c r="E1" s="6"/>
      <c r="F1" s="6"/>
      <c r="G1" s="6"/>
      <c r="H1" s="6"/>
      <c r="I1" s="6"/>
      <c r="J1" s="1" t="s">
        <v>299</v>
      </c>
      <c r="K1" s="6"/>
      <c r="L1" s="6"/>
      <c r="N1" s="6"/>
      <c r="O1" s="110"/>
      <c r="P1" s="111"/>
      <c r="Q1" s="112"/>
      <c r="R1" s="112"/>
      <c r="S1" s="111"/>
      <c r="T1" s="111"/>
      <c r="U1" s="111"/>
      <c r="V1" s="111"/>
      <c r="W1" s="111"/>
      <c r="X1" s="111"/>
      <c r="Y1" s="111"/>
      <c r="Z1" s="111"/>
      <c r="AA1" s="6"/>
      <c r="AB1" s="6"/>
      <c r="AD1" s="6"/>
      <c r="AE1" s="6"/>
      <c r="AF1" s="6"/>
      <c r="AG1" s="6"/>
      <c r="AH1" s="6"/>
      <c r="AI1" s="6"/>
      <c r="AJ1" s="6"/>
      <c r="AK1" s="6"/>
      <c r="AL1" s="6"/>
      <c r="AM1" s="6"/>
      <c r="AN1" s="6"/>
    </row>
    <row r="2" spans="1:40" s="96" customFormat="1" ht="16.5" customHeight="1">
      <c r="A2" s="1790" t="s">
        <v>70</v>
      </c>
      <c r="B2" s="1790"/>
      <c r="C2" s="1790"/>
      <c r="D2" s="1790"/>
      <c r="E2" s="1790"/>
      <c r="F2" s="1790"/>
      <c r="G2" s="1790"/>
      <c r="H2" s="1790"/>
      <c r="I2" s="1790"/>
      <c r="J2" s="1790"/>
      <c r="K2" s="6"/>
      <c r="L2" s="6"/>
      <c r="N2" s="6"/>
      <c r="O2" s="110"/>
      <c r="P2" s="111"/>
      <c r="Q2" s="112"/>
      <c r="R2" s="112"/>
      <c r="S2" s="111"/>
      <c r="T2" s="111"/>
      <c r="U2" s="111"/>
      <c r="V2" s="111"/>
      <c r="W2" s="111"/>
      <c r="X2" s="111"/>
      <c r="Y2" s="111"/>
      <c r="Z2" s="111"/>
      <c r="AA2" s="6"/>
      <c r="AB2" s="6"/>
      <c r="AD2" s="6"/>
      <c r="AE2" s="6"/>
      <c r="AF2" s="6"/>
      <c r="AG2" s="6"/>
      <c r="AH2" s="6"/>
      <c r="AI2" s="6"/>
      <c r="AJ2" s="6"/>
      <c r="AK2" s="6"/>
      <c r="AL2" s="6"/>
      <c r="AM2" s="6"/>
      <c r="AN2" s="6"/>
    </row>
    <row r="3" spans="1:40" s="96" customFormat="1" ht="11.25" customHeight="1">
      <c r="A3" s="123"/>
      <c r="B3" s="123"/>
      <c r="C3" s="123"/>
      <c r="D3" s="123"/>
      <c r="E3" s="123"/>
      <c r="F3" s="123"/>
      <c r="G3" s="123"/>
      <c r="H3" s="123"/>
      <c r="I3" s="1790"/>
      <c r="J3" s="1790"/>
      <c r="K3" s="6"/>
      <c r="L3" s="6"/>
      <c r="N3" s="6"/>
      <c r="O3" s="110"/>
      <c r="P3" s="111"/>
      <c r="Q3" s="112"/>
      <c r="R3" s="112"/>
      <c r="S3" s="111"/>
      <c r="T3" s="111"/>
      <c r="U3" s="111"/>
      <c r="V3" s="111"/>
      <c r="W3" s="111"/>
      <c r="X3" s="111"/>
      <c r="Y3" s="111"/>
      <c r="Z3" s="111"/>
      <c r="AA3" s="6"/>
      <c r="AB3" s="6"/>
      <c r="AD3" s="6"/>
      <c r="AE3" s="6"/>
      <c r="AF3" s="6"/>
      <c r="AG3" s="6"/>
      <c r="AH3" s="6"/>
      <c r="AI3" s="6"/>
      <c r="AJ3" s="6"/>
      <c r="AK3" s="6"/>
      <c r="AL3" s="6"/>
      <c r="AM3" s="6"/>
      <c r="AN3" s="6"/>
    </row>
    <row r="4" spans="1:40">
      <c r="A4" s="1791" t="s">
        <v>71</v>
      </c>
      <c r="B4" s="1791"/>
      <c r="C4" s="1791"/>
      <c r="D4" s="1791"/>
      <c r="E4" s="1791"/>
      <c r="F4" s="1791"/>
      <c r="G4" s="1791"/>
      <c r="H4" s="1791"/>
      <c r="I4" s="1791"/>
      <c r="J4" s="1791"/>
      <c r="K4" s="102"/>
      <c r="L4" s="102"/>
      <c r="M4" s="102"/>
      <c r="O4" s="113"/>
      <c r="P4" s="111"/>
      <c r="Q4" s="112"/>
      <c r="R4" s="112"/>
      <c r="S4" s="111"/>
      <c r="T4" s="111"/>
      <c r="U4" s="111"/>
      <c r="V4" s="111"/>
      <c r="W4" s="111"/>
      <c r="X4" s="111"/>
      <c r="Y4" s="111"/>
      <c r="Z4" s="111"/>
    </row>
    <row r="5" spans="1:40">
      <c r="A5" s="1792" t="str">
        <f>'2. CTTH'!A2:J2</f>
        <v>(Kèm theo Báo cáo số:           /BC-UBND ngày            tháng         năm 2023 của UBND huyện Mường Chà)</v>
      </c>
      <c r="B5" s="1792"/>
      <c r="C5" s="1792"/>
      <c r="D5" s="1792"/>
      <c r="E5" s="1792"/>
      <c r="F5" s="1792"/>
      <c r="G5" s="1792"/>
      <c r="H5" s="1792"/>
      <c r="I5" s="1792"/>
      <c r="J5" s="1792"/>
      <c r="K5" s="102"/>
      <c r="L5" s="102"/>
      <c r="M5" s="102"/>
      <c r="O5" s="113"/>
      <c r="P5" s="111"/>
      <c r="Q5" s="112"/>
      <c r="R5" s="112"/>
      <c r="S5" s="111"/>
      <c r="T5" s="111"/>
      <c r="U5" s="111"/>
      <c r="V5" s="111"/>
      <c r="W5" s="111"/>
      <c r="X5" s="111"/>
      <c r="Y5" s="111"/>
      <c r="Z5" s="111"/>
    </row>
    <row r="6" spans="1:40" ht="15.75" customHeight="1">
      <c r="A6" s="101"/>
      <c r="B6" s="101"/>
      <c r="C6" s="101"/>
      <c r="D6" s="101"/>
      <c r="E6" s="101"/>
      <c r="F6" s="101"/>
      <c r="G6" s="101"/>
      <c r="H6" s="101"/>
      <c r="I6" s="101"/>
      <c r="J6" s="101"/>
      <c r="K6" s="101"/>
      <c r="L6" s="101"/>
      <c r="M6" s="101"/>
      <c r="N6" s="101"/>
    </row>
    <row r="7" spans="1:40" s="116" customFormat="1" ht="19.5" customHeight="1">
      <c r="A7" s="1761" t="s">
        <v>72</v>
      </c>
      <c r="B7" s="1761" t="s">
        <v>2</v>
      </c>
      <c r="C7" s="1761" t="s">
        <v>73</v>
      </c>
      <c r="D7" s="1762" t="s">
        <v>1151</v>
      </c>
      <c r="E7" s="1681" t="s">
        <v>1134</v>
      </c>
      <c r="F7" s="1682"/>
      <c r="G7" s="1682"/>
      <c r="H7" s="1683"/>
      <c r="I7" s="1762" t="s">
        <v>1152</v>
      </c>
      <c r="J7" s="1762" t="s">
        <v>1137</v>
      </c>
      <c r="O7" s="117"/>
      <c r="P7" s="117"/>
      <c r="Q7" s="117"/>
    </row>
    <row r="8" spans="1:40" s="116" customFormat="1" ht="78.75" customHeight="1">
      <c r="A8" s="1761"/>
      <c r="B8" s="1761"/>
      <c r="C8" s="1761"/>
      <c r="D8" s="1763"/>
      <c r="E8" s="122" t="s">
        <v>4</v>
      </c>
      <c r="F8" s="122" t="s">
        <v>5</v>
      </c>
      <c r="G8" s="122" t="s">
        <v>6</v>
      </c>
      <c r="H8" s="122" t="s">
        <v>1135</v>
      </c>
      <c r="I8" s="1763"/>
      <c r="J8" s="1763"/>
      <c r="O8" s="117"/>
      <c r="P8" s="117"/>
      <c r="Q8" s="117"/>
    </row>
    <row r="9" spans="1:40">
      <c r="A9" s="15">
        <v>1</v>
      </c>
      <c r="B9" s="15">
        <v>2</v>
      </c>
      <c r="C9" s="15">
        <v>3</v>
      </c>
      <c r="D9" s="114">
        <v>4</v>
      </c>
      <c r="E9" s="114">
        <v>5</v>
      </c>
      <c r="F9" s="114">
        <v>6</v>
      </c>
      <c r="G9" s="114">
        <v>6</v>
      </c>
      <c r="H9" s="124" t="s">
        <v>655</v>
      </c>
      <c r="I9" s="114">
        <v>8</v>
      </c>
      <c r="J9" s="124" t="s">
        <v>709</v>
      </c>
      <c r="K9" s="101"/>
      <c r="L9" s="101"/>
      <c r="M9" s="101"/>
      <c r="N9" s="101"/>
    </row>
    <row r="10" spans="1:40" ht="24.95" customHeight="1">
      <c r="A10" s="10" t="s">
        <v>17</v>
      </c>
      <c r="B10" s="9" t="s">
        <v>74</v>
      </c>
      <c r="C10" s="10"/>
      <c r="D10" s="10"/>
      <c r="E10" s="9"/>
      <c r="F10" s="9"/>
      <c r="G10" s="9"/>
      <c r="H10" s="9"/>
      <c r="I10" s="9"/>
      <c r="J10" s="9"/>
      <c r="K10" s="101"/>
      <c r="L10" s="101"/>
      <c r="M10" s="101"/>
      <c r="N10" s="101"/>
    </row>
    <row r="11" spans="1:40" ht="24.95" customHeight="1">
      <c r="A11" s="15" t="s">
        <v>75</v>
      </c>
      <c r="B11" s="12" t="s">
        <v>76</v>
      </c>
      <c r="C11" s="15" t="s">
        <v>12</v>
      </c>
      <c r="D11" s="126"/>
      <c r="E11" s="127"/>
      <c r="F11" s="128"/>
      <c r="G11" s="128"/>
      <c r="H11" s="127"/>
      <c r="I11" s="127"/>
      <c r="J11" s="127"/>
      <c r="K11" s="101"/>
      <c r="L11" s="101"/>
      <c r="M11" s="101"/>
      <c r="N11" s="101"/>
    </row>
    <row r="12" spans="1:40" ht="24.95" customHeight="1">
      <c r="A12" s="15" t="s">
        <v>77</v>
      </c>
      <c r="B12" s="14" t="s">
        <v>78</v>
      </c>
      <c r="C12" s="16" t="s">
        <v>12</v>
      </c>
      <c r="D12" s="126"/>
      <c r="E12" s="127"/>
      <c r="F12" s="128"/>
      <c r="G12" s="128"/>
      <c r="H12" s="127"/>
      <c r="I12" s="127"/>
      <c r="J12" s="127"/>
      <c r="K12" s="101"/>
      <c r="L12" s="101"/>
      <c r="M12" s="101"/>
      <c r="N12" s="101"/>
    </row>
    <row r="13" spans="1:40" ht="24.95" customHeight="1">
      <c r="A13" s="15" t="s">
        <v>79</v>
      </c>
      <c r="B13" s="12" t="s">
        <v>80</v>
      </c>
      <c r="C13" s="15" t="s">
        <v>12</v>
      </c>
      <c r="D13" s="126"/>
      <c r="E13" s="127"/>
      <c r="F13" s="127"/>
      <c r="G13" s="127"/>
      <c r="H13" s="127"/>
      <c r="I13" s="127"/>
      <c r="J13" s="127"/>
      <c r="K13" s="101"/>
      <c r="L13" s="101"/>
      <c r="M13" s="101"/>
      <c r="N13" s="101"/>
    </row>
    <row r="14" spans="1:40" ht="24.95" customHeight="1">
      <c r="A14" s="15" t="s">
        <v>81</v>
      </c>
      <c r="B14" s="12" t="s">
        <v>82</v>
      </c>
      <c r="C14" s="15" t="s">
        <v>60</v>
      </c>
      <c r="D14" s="126"/>
      <c r="E14" s="127"/>
      <c r="F14" s="127"/>
      <c r="G14" s="127"/>
      <c r="H14" s="127"/>
      <c r="I14" s="127"/>
      <c r="J14" s="127"/>
      <c r="K14" s="101"/>
      <c r="L14" s="101"/>
      <c r="M14" s="101"/>
      <c r="N14" s="101"/>
    </row>
    <row r="15" spans="1:40" ht="24.95" customHeight="1">
      <c r="A15" s="15" t="s">
        <v>83</v>
      </c>
      <c r="B15" s="12" t="s">
        <v>84</v>
      </c>
      <c r="C15" s="15" t="s">
        <v>12</v>
      </c>
      <c r="D15" s="126"/>
      <c r="E15" s="127"/>
      <c r="F15" s="127"/>
      <c r="G15" s="127"/>
      <c r="H15" s="127"/>
      <c r="I15" s="127"/>
      <c r="J15" s="127"/>
      <c r="K15" s="101"/>
      <c r="L15" s="101"/>
      <c r="M15" s="101"/>
      <c r="N15" s="101"/>
    </row>
    <row r="16" spans="1:40" ht="24.95" customHeight="1">
      <c r="A16" s="10" t="s">
        <v>32</v>
      </c>
      <c r="B16" s="9" t="s">
        <v>85</v>
      </c>
      <c r="C16" s="10"/>
      <c r="D16" s="129"/>
      <c r="E16" s="129"/>
      <c r="F16" s="129"/>
      <c r="G16" s="129"/>
      <c r="H16" s="129"/>
      <c r="I16" s="129"/>
      <c r="J16" s="129"/>
      <c r="K16" s="101"/>
      <c r="L16" s="101"/>
      <c r="M16" s="101"/>
      <c r="N16" s="101"/>
    </row>
    <row r="17" spans="1:17" ht="24.95" customHeight="1">
      <c r="A17" s="10" t="s">
        <v>86</v>
      </c>
      <c r="B17" s="9" t="s">
        <v>87</v>
      </c>
      <c r="C17" s="10"/>
      <c r="D17" s="129"/>
      <c r="E17" s="127"/>
      <c r="F17" s="127"/>
      <c r="G17" s="127"/>
      <c r="H17" s="127"/>
      <c r="I17" s="127"/>
      <c r="J17" s="127"/>
      <c r="K17" s="101"/>
      <c r="L17" s="101"/>
      <c r="M17" s="101"/>
      <c r="N17" s="101"/>
    </row>
    <row r="18" spans="1:17" ht="24.95" customHeight="1">
      <c r="A18" s="15" t="s">
        <v>88</v>
      </c>
      <c r="B18" s="12" t="s">
        <v>89</v>
      </c>
      <c r="C18" s="15" t="s">
        <v>90</v>
      </c>
      <c r="D18" s="126"/>
      <c r="E18" s="127"/>
      <c r="F18" s="127"/>
      <c r="G18" s="127"/>
      <c r="H18" s="127"/>
      <c r="I18" s="127"/>
      <c r="J18" s="127"/>
      <c r="K18" s="101"/>
      <c r="L18" s="101"/>
      <c r="M18" s="101"/>
      <c r="N18" s="101"/>
    </row>
    <row r="19" spans="1:17" ht="24.95" customHeight="1">
      <c r="A19" s="15" t="s">
        <v>91</v>
      </c>
      <c r="B19" s="12" t="s">
        <v>92</v>
      </c>
      <c r="C19" s="15" t="s">
        <v>12</v>
      </c>
      <c r="D19" s="126"/>
      <c r="E19" s="127"/>
      <c r="F19" s="127"/>
      <c r="G19" s="127"/>
      <c r="H19" s="127"/>
      <c r="I19" s="127"/>
      <c r="J19" s="127"/>
      <c r="K19" s="101"/>
      <c r="L19" s="101"/>
      <c r="M19" s="101"/>
      <c r="N19" s="101"/>
    </row>
    <row r="20" spans="1:17" ht="24.95" customHeight="1">
      <c r="A20" s="10" t="s">
        <v>93</v>
      </c>
      <c r="B20" s="9" t="s">
        <v>94</v>
      </c>
      <c r="C20" s="10"/>
      <c r="D20" s="129"/>
      <c r="E20" s="127"/>
      <c r="F20" s="127"/>
      <c r="G20" s="127"/>
      <c r="H20" s="127"/>
      <c r="I20" s="127"/>
      <c r="J20" s="127"/>
      <c r="K20" s="101"/>
      <c r="L20" s="101"/>
      <c r="M20" s="101"/>
      <c r="N20" s="101"/>
    </row>
    <row r="21" spans="1:17" ht="24.95" customHeight="1">
      <c r="A21" s="15" t="s">
        <v>95</v>
      </c>
      <c r="B21" s="12" t="s">
        <v>96</v>
      </c>
      <c r="C21" s="15" t="s">
        <v>97</v>
      </c>
      <c r="D21" s="126"/>
      <c r="E21" s="127"/>
      <c r="F21" s="127"/>
      <c r="G21" s="127"/>
      <c r="H21" s="127"/>
      <c r="I21" s="127"/>
      <c r="J21" s="127"/>
      <c r="K21" s="101"/>
      <c r="L21" s="101"/>
      <c r="M21" s="101"/>
      <c r="N21" s="101"/>
    </row>
    <row r="22" spans="1:17" ht="24.95" customHeight="1">
      <c r="A22" s="15" t="s">
        <v>98</v>
      </c>
      <c r="B22" s="12" t="s">
        <v>99</v>
      </c>
      <c r="C22" s="15" t="s">
        <v>12</v>
      </c>
      <c r="D22" s="126"/>
      <c r="E22" s="127"/>
      <c r="F22" s="127"/>
      <c r="G22" s="127"/>
      <c r="H22" s="127"/>
      <c r="I22" s="127"/>
      <c r="J22" s="127"/>
      <c r="K22" s="101"/>
      <c r="L22" s="101"/>
      <c r="M22" s="101"/>
      <c r="N22" s="101"/>
    </row>
    <row r="23" spans="1:17" ht="24.95" customHeight="1">
      <c r="A23" s="15" t="s">
        <v>100</v>
      </c>
      <c r="B23" s="12" t="s">
        <v>101</v>
      </c>
      <c r="C23" s="15" t="s">
        <v>97</v>
      </c>
      <c r="D23" s="126"/>
      <c r="E23" s="127"/>
      <c r="F23" s="127"/>
      <c r="G23" s="127"/>
      <c r="H23" s="127"/>
      <c r="I23" s="127"/>
      <c r="J23" s="127"/>
      <c r="K23" s="101"/>
      <c r="L23" s="101"/>
      <c r="M23" s="101"/>
      <c r="N23" s="101"/>
    </row>
    <row r="24" spans="1:17" ht="24.95" customHeight="1">
      <c r="A24" s="15" t="s">
        <v>102</v>
      </c>
      <c r="B24" s="12" t="s">
        <v>103</v>
      </c>
      <c r="C24" s="15" t="s">
        <v>12</v>
      </c>
      <c r="D24" s="126"/>
      <c r="E24" s="127"/>
      <c r="F24" s="127"/>
      <c r="G24" s="127"/>
      <c r="H24" s="127"/>
      <c r="I24" s="127"/>
      <c r="J24" s="127"/>
      <c r="K24" s="101"/>
      <c r="L24" s="101"/>
      <c r="M24" s="101"/>
      <c r="N24" s="101"/>
    </row>
    <row r="25" spans="1:17" ht="24.95" customHeight="1">
      <c r="A25" s="10" t="s">
        <v>104</v>
      </c>
      <c r="B25" s="9" t="s">
        <v>105</v>
      </c>
      <c r="C25" s="10" t="s">
        <v>12</v>
      </c>
      <c r="D25" s="129"/>
      <c r="E25" s="130"/>
      <c r="F25" s="130"/>
      <c r="G25" s="130"/>
      <c r="H25" s="130"/>
      <c r="I25" s="130"/>
      <c r="J25" s="130"/>
      <c r="K25" s="101"/>
      <c r="L25" s="101"/>
      <c r="M25" s="101"/>
      <c r="N25" s="101"/>
    </row>
    <row r="26" spans="1:17" ht="24.95" customHeight="1">
      <c r="A26" s="103" t="s">
        <v>283</v>
      </c>
      <c r="B26" s="115" t="s">
        <v>280</v>
      </c>
      <c r="C26" s="103" t="s">
        <v>97</v>
      </c>
      <c r="D26" s="131"/>
      <c r="E26" s="125"/>
      <c r="F26" s="125"/>
      <c r="G26" s="125"/>
      <c r="H26" s="125"/>
      <c r="I26" s="125"/>
      <c r="J26" s="125"/>
      <c r="K26" s="101"/>
      <c r="L26" s="101"/>
      <c r="M26" s="101"/>
      <c r="N26" s="101"/>
    </row>
    <row r="27" spans="1:17" ht="24.95" customHeight="1">
      <c r="A27" s="103" t="s">
        <v>284</v>
      </c>
      <c r="B27" s="115" t="s">
        <v>281</v>
      </c>
      <c r="C27" s="103" t="s">
        <v>12</v>
      </c>
      <c r="D27" s="131"/>
      <c r="E27" s="125"/>
      <c r="F27" s="125"/>
      <c r="G27" s="125"/>
      <c r="H27" s="125"/>
      <c r="I27" s="125"/>
      <c r="J27" s="125"/>
      <c r="K27" s="101"/>
      <c r="L27" s="101"/>
      <c r="M27" s="101"/>
      <c r="N27" s="101"/>
    </row>
    <row r="28" spans="1:17" s="116" customFormat="1" ht="24.95" customHeight="1">
      <c r="A28" s="10" t="s">
        <v>285</v>
      </c>
      <c r="B28" s="9" t="s">
        <v>286</v>
      </c>
      <c r="C28" s="10" t="s">
        <v>12</v>
      </c>
      <c r="D28" s="129"/>
      <c r="E28" s="130"/>
      <c r="F28" s="130"/>
      <c r="G28" s="130"/>
      <c r="H28" s="130"/>
      <c r="I28" s="130"/>
      <c r="J28" s="130"/>
      <c r="O28" s="117"/>
      <c r="P28" s="117"/>
      <c r="Q28" s="117"/>
    </row>
    <row r="29" spans="1:17" ht="24.95" customHeight="1">
      <c r="A29" s="10" t="s">
        <v>35</v>
      </c>
      <c r="B29" s="9" t="s">
        <v>106</v>
      </c>
      <c r="C29" s="10"/>
      <c r="D29" s="129"/>
      <c r="E29" s="129"/>
      <c r="F29" s="129"/>
      <c r="G29" s="129"/>
      <c r="H29" s="129"/>
      <c r="I29" s="129"/>
      <c r="J29" s="129"/>
      <c r="K29" s="101"/>
      <c r="L29" s="101"/>
      <c r="M29" s="101"/>
      <c r="N29" s="101"/>
    </row>
    <row r="30" spans="1:17" ht="24.95" customHeight="1">
      <c r="A30" s="15" t="s">
        <v>107</v>
      </c>
      <c r="B30" s="12" t="s">
        <v>89</v>
      </c>
      <c r="C30" s="15" t="s">
        <v>90</v>
      </c>
      <c r="D30" s="126"/>
      <c r="E30" s="127"/>
      <c r="F30" s="129"/>
      <c r="G30" s="129"/>
      <c r="H30" s="129"/>
      <c r="I30" s="129"/>
      <c r="J30" s="129"/>
      <c r="K30" s="101"/>
      <c r="L30" s="101"/>
      <c r="M30" s="101"/>
      <c r="N30" s="101"/>
    </row>
    <row r="31" spans="1:17" ht="24.95" customHeight="1">
      <c r="A31" s="15" t="s">
        <v>108</v>
      </c>
      <c r="B31" s="12" t="s">
        <v>109</v>
      </c>
      <c r="C31" s="15" t="s">
        <v>12</v>
      </c>
      <c r="D31" s="126"/>
      <c r="E31" s="127"/>
      <c r="F31" s="129"/>
      <c r="G31" s="129"/>
      <c r="H31" s="129"/>
      <c r="I31" s="129"/>
      <c r="J31" s="129"/>
      <c r="K31" s="101"/>
      <c r="L31" s="101"/>
      <c r="M31" s="101"/>
      <c r="N31" s="101"/>
    </row>
    <row r="32" spans="1:17" ht="24.95" customHeight="1">
      <c r="A32" s="10" t="s">
        <v>37</v>
      </c>
      <c r="B32" s="9" t="s">
        <v>110</v>
      </c>
      <c r="C32" s="10"/>
      <c r="D32" s="129"/>
      <c r="E32" s="129"/>
      <c r="F32" s="129"/>
      <c r="G32" s="129"/>
      <c r="H32" s="129"/>
      <c r="I32" s="129"/>
      <c r="J32" s="129"/>
      <c r="K32" s="101"/>
      <c r="L32" s="101"/>
      <c r="M32" s="101"/>
      <c r="N32" s="101"/>
    </row>
    <row r="33" spans="1:26" ht="24.95" customHeight="1">
      <c r="A33" s="15" t="s">
        <v>111</v>
      </c>
      <c r="B33" s="12" t="s">
        <v>112</v>
      </c>
      <c r="C33" s="15" t="s">
        <v>90</v>
      </c>
      <c r="D33" s="126"/>
      <c r="E33" s="127"/>
      <c r="F33" s="129"/>
      <c r="G33" s="129"/>
      <c r="H33" s="129"/>
      <c r="I33" s="129"/>
      <c r="J33" s="129"/>
      <c r="K33" s="101"/>
      <c r="L33" s="101"/>
      <c r="M33" s="101"/>
      <c r="N33" s="101"/>
    </row>
    <row r="34" spans="1:26" ht="24.95" customHeight="1">
      <c r="A34" s="15" t="s">
        <v>113</v>
      </c>
      <c r="B34" s="12" t="s">
        <v>114</v>
      </c>
      <c r="C34" s="15" t="s">
        <v>12</v>
      </c>
      <c r="D34" s="126"/>
      <c r="E34" s="127"/>
      <c r="F34" s="129"/>
      <c r="G34" s="129"/>
      <c r="H34" s="129"/>
      <c r="I34" s="129"/>
      <c r="J34" s="129"/>
      <c r="K34" s="101"/>
      <c r="L34" s="101"/>
      <c r="M34" s="101"/>
      <c r="N34" s="101"/>
    </row>
    <row r="35" spans="1:26" ht="24.95" customHeight="1">
      <c r="A35" s="10"/>
      <c r="B35" s="9" t="s">
        <v>115</v>
      </c>
      <c r="C35" s="10"/>
      <c r="D35" s="129"/>
      <c r="E35" s="127"/>
      <c r="F35" s="129"/>
      <c r="G35" s="129"/>
      <c r="H35" s="129"/>
      <c r="I35" s="129"/>
      <c r="J35" s="129"/>
      <c r="K35" s="101"/>
      <c r="L35" s="101"/>
      <c r="M35" s="101"/>
      <c r="N35" s="101"/>
    </row>
    <row r="36" spans="1:26" ht="24.95" customHeight="1">
      <c r="A36" s="15" t="s">
        <v>116</v>
      </c>
      <c r="B36" s="12" t="s">
        <v>89</v>
      </c>
      <c r="C36" s="15" t="s">
        <v>90</v>
      </c>
      <c r="D36" s="126"/>
      <c r="E36" s="127"/>
      <c r="F36" s="129"/>
      <c r="G36" s="129"/>
      <c r="H36" s="129"/>
      <c r="I36" s="129"/>
      <c r="J36" s="129"/>
      <c r="K36" s="101"/>
      <c r="L36" s="101"/>
      <c r="M36" s="101"/>
      <c r="N36" s="101"/>
    </row>
    <row r="37" spans="1:26" ht="24.95" customHeight="1">
      <c r="A37" s="15" t="s">
        <v>117</v>
      </c>
      <c r="B37" s="12" t="s">
        <v>109</v>
      </c>
      <c r="C37" s="15" t="s">
        <v>12</v>
      </c>
      <c r="D37" s="126"/>
      <c r="E37" s="127"/>
      <c r="F37" s="129"/>
      <c r="G37" s="129"/>
      <c r="H37" s="129"/>
      <c r="I37" s="129"/>
      <c r="J37" s="129"/>
      <c r="K37" s="101"/>
      <c r="L37" s="101"/>
      <c r="M37" s="101"/>
      <c r="N37" s="101"/>
    </row>
    <row r="38" spans="1:26" ht="24.95" customHeight="1">
      <c r="A38" s="10"/>
      <c r="B38" s="9" t="s">
        <v>118</v>
      </c>
      <c r="C38" s="10"/>
      <c r="D38" s="129"/>
      <c r="E38" s="127"/>
      <c r="F38" s="129"/>
      <c r="G38" s="129"/>
      <c r="H38" s="129"/>
      <c r="I38" s="129"/>
      <c r="J38" s="129"/>
      <c r="K38" s="101"/>
      <c r="L38" s="101"/>
      <c r="M38" s="101"/>
      <c r="N38" s="101"/>
    </row>
    <row r="39" spans="1:26" ht="24.95" customHeight="1">
      <c r="A39" s="15" t="s">
        <v>119</v>
      </c>
      <c r="B39" s="12" t="s">
        <v>89</v>
      </c>
      <c r="C39" s="15" t="s">
        <v>90</v>
      </c>
      <c r="D39" s="126"/>
      <c r="E39" s="127"/>
      <c r="F39" s="129"/>
      <c r="G39" s="129"/>
      <c r="H39" s="129"/>
      <c r="I39" s="129"/>
      <c r="J39" s="129"/>
      <c r="K39" s="101"/>
      <c r="L39" s="101"/>
      <c r="M39" s="101"/>
      <c r="N39" s="101"/>
    </row>
    <row r="40" spans="1:26" ht="24.95" customHeight="1" thickBot="1">
      <c r="A40" s="118" t="s">
        <v>120</v>
      </c>
      <c r="B40" s="119" t="s">
        <v>121</v>
      </c>
      <c r="C40" s="118" t="s">
        <v>12</v>
      </c>
      <c r="D40" s="132"/>
      <c r="E40" s="133"/>
      <c r="F40" s="134"/>
      <c r="G40" s="134"/>
      <c r="H40" s="134"/>
      <c r="I40" s="134"/>
      <c r="J40" s="134"/>
      <c r="K40" s="101"/>
      <c r="L40" s="101"/>
      <c r="M40" s="101"/>
      <c r="N40" s="101"/>
    </row>
    <row r="41" spans="1:26" ht="20.25" thickTop="1">
      <c r="A41" s="6"/>
      <c r="B41" s="6"/>
      <c r="C41" s="3"/>
      <c r="D41" s="3"/>
      <c r="E41" s="6"/>
      <c r="F41" s="6"/>
      <c r="G41" s="6"/>
      <c r="H41" s="6"/>
      <c r="I41" s="6"/>
      <c r="J41" s="6"/>
      <c r="K41" s="101"/>
      <c r="L41" s="101"/>
      <c r="M41" s="101"/>
      <c r="N41" s="101"/>
    </row>
    <row r="42" spans="1:26">
      <c r="A42" s="4" t="s">
        <v>122</v>
      </c>
      <c r="B42" s="6"/>
      <c r="C42" s="3"/>
      <c r="D42" s="3"/>
      <c r="E42" s="6"/>
      <c r="F42" s="6"/>
      <c r="G42" s="6"/>
      <c r="H42" s="6"/>
      <c r="I42" s="6"/>
      <c r="J42" s="6"/>
      <c r="K42" s="101"/>
      <c r="L42" s="101"/>
      <c r="M42" s="101"/>
      <c r="N42" s="101"/>
      <c r="O42" s="120"/>
      <c r="P42" s="111"/>
      <c r="Q42" s="112"/>
      <c r="R42" s="112"/>
      <c r="S42" s="111"/>
      <c r="T42" s="111"/>
      <c r="U42" s="111"/>
      <c r="V42" s="111"/>
      <c r="W42" s="111"/>
      <c r="X42" s="111"/>
      <c r="Y42" s="111"/>
      <c r="Z42" s="111"/>
    </row>
    <row r="43" spans="1:26">
      <c r="A43" s="121"/>
      <c r="B43" s="6" t="s">
        <v>123</v>
      </c>
      <c r="C43" s="3"/>
      <c r="D43" s="3"/>
      <c r="E43" s="6"/>
      <c r="F43" s="6"/>
      <c r="G43" s="6"/>
      <c r="H43" s="6"/>
      <c r="I43" s="6"/>
      <c r="J43" s="6"/>
      <c r="K43" s="101"/>
      <c r="L43" s="101"/>
      <c r="M43" s="101"/>
      <c r="N43" s="101"/>
      <c r="O43" s="101"/>
      <c r="P43" s="101"/>
      <c r="Q43" s="101"/>
    </row>
    <row r="44" spans="1:26">
      <c r="A44" s="6"/>
      <c r="B44" s="6" t="s">
        <v>124</v>
      </c>
      <c r="C44" s="3"/>
      <c r="D44" s="3"/>
      <c r="E44" s="6"/>
      <c r="F44" s="6"/>
      <c r="G44" s="6"/>
      <c r="H44" s="6"/>
      <c r="I44" s="6"/>
      <c r="J44" s="6"/>
      <c r="K44" s="101"/>
      <c r="L44" s="101"/>
      <c r="M44" s="101"/>
      <c r="N44" s="101"/>
      <c r="O44" s="101"/>
      <c r="P44" s="101"/>
      <c r="Q44" s="101"/>
    </row>
    <row r="45" spans="1:26">
      <c r="A45" s="6"/>
      <c r="B45" s="109" t="s">
        <v>282</v>
      </c>
      <c r="C45" s="3"/>
      <c r="D45" s="3"/>
      <c r="E45" s="6"/>
      <c r="F45" s="6"/>
      <c r="G45" s="6"/>
      <c r="H45" s="6"/>
      <c r="I45" s="6"/>
      <c r="J45" s="6"/>
      <c r="K45" s="101"/>
      <c r="L45" s="101"/>
      <c r="M45" s="101"/>
      <c r="N45" s="101"/>
      <c r="O45" s="101"/>
      <c r="P45" s="101"/>
      <c r="Q45" s="101"/>
    </row>
    <row r="46" spans="1:26">
      <c r="A46" s="6"/>
      <c r="B46" s="6" t="s">
        <v>125</v>
      </c>
      <c r="C46" s="3"/>
      <c r="D46" s="3"/>
      <c r="E46" s="6"/>
      <c r="F46" s="6"/>
      <c r="G46" s="6"/>
      <c r="H46" s="6"/>
      <c r="I46" s="6"/>
      <c r="J46" s="6"/>
      <c r="K46" s="101"/>
      <c r="L46" s="101"/>
      <c r="M46" s="101"/>
      <c r="N46" s="101"/>
      <c r="O46" s="101"/>
      <c r="P46" s="101"/>
      <c r="Q46" s="101"/>
    </row>
    <row r="47" spans="1:26">
      <c r="A47" s="101"/>
      <c r="B47" s="101"/>
      <c r="C47" s="101"/>
      <c r="D47" s="101"/>
      <c r="E47" s="101"/>
      <c r="F47" s="101"/>
      <c r="G47" s="101"/>
      <c r="H47" s="101"/>
      <c r="I47" s="101"/>
      <c r="J47" s="101"/>
      <c r="K47" s="101"/>
      <c r="L47" s="101"/>
      <c r="M47" s="101"/>
      <c r="N47" s="101"/>
      <c r="O47" s="101"/>
      <c r="P47" s="101"/>
      <c r="Q47" s="101"/>
    </row>
    <row r="48" spans="1:26">
      <c r="A48" s="101"/>
      <c r="B48" s="101"/>
      <c r="C48" s="101"/>
      <c r="D48" s="101"/>
      <c r="E48" s="101"/>
      <c r="F48" s="101"/>
      <c r="G48" s="101"/>
      <c r="H48" s="101"/>
      <c r="I48" s="101"/>
      <c r="J48" s="101"/>
      <c r="K48" s="101"/>
      <c r="L48" s="101"/>
      <c r="M48" s="101"/>
      <c r="N48" s="101"/>
      <c r="O48" s="101"/>
      <c r="P48" s="101"/>
      <c r="Q48" s="101"/>
    </row>
    <row r="49" s="101" customFormat="1"/>
    <row r="50" s="101" customFormat="1"/>
    <row r="51" s="101" customFormat="1"/>
    <row r="52" s="101" customFormat="1"/>
    <row r="53" s="101" customFormat="1"/>
    <row r="54" s="101" customFormat="1"/>
    <row r="55" s="101" customFormat="1"/>
    <row r="56" s="101" customFormat="1"/>
    <row r="57" s="101" customFormat="1"/>
    <row r="58" s="101" customFormat="1"/>
    <row r="59" s="101" customFormat="1"/>
    <row r="60" s="101" customFormat="1"/>
    <row r="61" s="101" customFormat="1"/>
    <row r="62" s="101" customFormat="1"/>
    <row r="63" s="101" customFormat="1"/>
    <row r="64" s="101" customFormat="1"/>
    <row r="65" s="101" customFormat="1"/>
    <row r="66" s="101" customFormat="1"/>
    <row r="67" s="101" customFormat="1"/>
    <row r="68" s="101" customFormat="1"/>
    <row r="69" s="101" customFormat="1"/>
    <row r="70" s="101" customFormat="1"/>
    <row r="71" s="101" customFormat="1"/>
    <row r="72" s="101" customFormat="1"/>
    <row r="73" s="101" customFormat="1"/>
    <row r="74" s="101" customFormat="1"/>
    <row r="75" s="101" customFormat="1"/>
    <row r="76" s="101" customFormat="1"/>
    <row r="77" s="101" customFormat="1"/>
    <row r="78" s="101" customFormat="1"/>
    <row r="79" s="101" customFormat="1"/>
    <row r="80" s="101" customFormat="1"/>
    <row r="81" s="101" customFormat="1"/>
    <row r="82" s="101" customFormat="1"/>
    <row r="83" s="101" customFormat="1"/>
    <row r="84" s="101" customFormat="1"/>
    <row r="85" s="101" customFormat="1"/>
    <row r="86" s="101" customFormat="1"/>
    <row r="87" s="101" customFormat="1"/>
    <row r="88" s="101" customFormat="1"/>
    <row r="89" s="101" customFormat="1"/>
    <row r="90" s="101" customFormat="1"/>
    <row r="91" s="101" customFormat="1"/>
    <row r="92" s="101" customFormat="1"/>
    <row r="93" s="101" customFormat="1"/>
    <row r="94" s="101" customFormat="1"/>
    <row r="95" s="101" customFormat="1"/>
    <row r="96" s="101" customFormat="1"/>
    <row r="97" s="101" customFormat="1"/>
    <row r="98" s="101" customFormat="1"/>
    <row r="99" s="101" customFormat="1"/>
    <row r="100" s="101" customFormat="1"/>
    <row r="101" s="101" customFormat="1"/>
    <row r="102" s="101" customFormat="1"/>
    <row r="103" s="101" customFormat="1"/>
    <row r="104" s="101" customFormat="1"/>
    <row r="105" s="101" customFormat="1"/>
    <row r="106" s="101" customFormat="1"/>
    <row r="107" s="101" customFormat="1"/>
    <row r="108" s="101" customFormat="1"/>
    <row r="109" s="101" customFormat="1"/>
    <row r="110" s="101" customFormat="1"/>
    <row r="111" s="101" customFormat="1"/>
    <row r="112" s="101" customFormat="1"/>
    <row r="113" s="101" customFormat="1"/>
    <row r="114" s="101" customFormat="1"/>
    <row r="115" s="101" customFormat="1"/>
    <row r="116" s="101" customFormat="1"/>
    <row r="117" s="101" customFormat="1"/>
    <row r="118" s="101" customFormat="1"/>
    <row r="119" s="101" customFormat="1"/>
    <row r="120" s="101" customFormat="1"/>
    <row r="121" s="101" customFormat="1"/>
    <row r="122" s="101" customFormat="1"/>
    <row r="123" s="101" customFormat="1"/>
    <row r="124" s="101" customFormat="1"/>
    <row r="125" s="101" customFormat="1"/>
    <row r="126" s="101" customFormat="1"/>
    <row r="127" s="101" customFormat="1"/>
    <row r="128" s="101" customFormat="1"/>
    <row r="129" s="101" customFormat="1"/>
    <row r="130" s="101" customFormat="1"/>
    <row r="131" s="101" customFormat="1"/>
    <row r="132" s="101" customFormat="1"/>
    <row r="133" s="101" customFormat="1"/>
    <row r="134" s="101" customFormat="1"/>
    <row r="135" s="101" customFormat="1"/>
    <row r="136" s="101" customFormat="1"/>
    <row r="137" s="101" customFormat="1"/>
    <row r="138" s="101" customFormat="1"/>
    <row r="139" s="101" customFormat="1"/>
    <row r="140" s="101" customFormat="1"/>
    <row r="141" s="101" customFormat="1"/>
    <row r="142" s="101" customFormat="1"/>
    <row r="143" s="101" customFormat="1"/>
    <row r="144" s="101" customFormat="1"/>
    <row r="145" s="101" customFormat="1"/>
    <row r="146" s="101" customFormat="1"/>
    <row r="147" s="101" customFormat="1"/>
    <row r="148" s="101" customFormat="1"/>
    <row r="149" s="101" customFormat="1"/>
    <row r="150" s="101" customFormat="1"/>
    <row r="151" s="101" customFormat="1"/>
    <row r="152" s="101" customFormat="1"/>
    <row r="153" s="101" customFormat="1"/>
    <row r="154" s="101" customFormat="1"/>
    <row r="155" s="101" customFormat="1"/>
    <row r="156" s="101" customFormat="1"/>
    <row r="157" s="101" customFormat="1"/>
    <row r="158" s="101" customFormat="1"/>
    <row r="159" s="101" customFormat="1"/>
    <row r="160" s="101" customFormat="1"/>
    <row r="161" s="101" customFormat="1"/>
    <row r="162" s="101" customFormat="1"/>
    <row r="163" s="101" customFormat="1"/>
    <row r="164" s="101" customFormat="1"/>
    <row r="165" s="101" customFormat="1"/>
    <row r="166" s="101" customFormat="1"/>
    <row r="167" s="101" customFormat="1"/>
    <row r="168" s="101" customFormat="1"/>
    <row r="169" s="101" customFormat="1"/>
    <row r="170" s="101" customFormat="1"/>
    <row r="171" s="101" customFormat="1"/>
    <row r="172" s="101" customFormat="1"/>
    <row r="173" s="101" customFormat="1"/>
    <row r="174" s="101" customFormat="1"/>
    <row r="175" s="101" customFormat="1"/>
    <row r="176" s="101" customFormat="1"/>
    <row r="177" s="101" customFormat="1"/>
    <row r="178" s="101" customFormat="1"/>
    <row r="179" s="101" customFormat="1"/>
    <row r="180" s="101" customFormat="1"/>
    <row r="181" s="101" customFormat="1"/>
    <row r="182" s="101" customFormat="1"/>
    <row r="183" s="101" customFormat="1"/>
    <row r="184" s="101" customFormat="1"/>
    <row r="185" s="101" customFormat="1"/>
    <row r="186" s="101" customFormat="1"/>
    <row r="187" s="101" customFormat="1"/>
    <row r="188" s="101" customFormat="1"/>
    <row r="189" s="101" customFormat="1"/>
    <row r="190" s="101" customFormat="1"/>
    <row r="191" s="101" customFormat="1"/>
    <row r="192" s="101" customFormat="1"/>
    <row r="193" s="101" customFormat="1"/>
    <row r="194" s="101" customFormat="1"/>
    <row r="195" s="101" customFormat="1"/>
    <row r="196" s="101" customFormat="1"/>
    <row r="197" s="101" customFormat="1"/>
    <row r="198" s="101" customFormat="1"/>
    <row r="199" s="101" customFormat="1"/>
    <row r="200" s="101" customFormat="1"/>
    <row r="201" s="101" customFormat="1"/>
    <row r="202" s="101" customFormat="1"/>
    <row r="203" s="101" customFormat="1"/>
    <row r="204" s="101" customFormat="1"/>
    <row r="205" s="101" customFormat="1"/>
    <row r="206" s="101" customFormat="1"/>
    <row r="207" s="101" customFormat="1"/>
    <row r="208" s="101" customFormat="1"/>
    <row r="209" s="101" customFormat="1"/>
    <row r="210" s="101" customFormat="1"/>
    <row r="211" s="101" customFormat="1"/>
    <row r="212" s="101" customFormat="1"/>
    <row r="213" s="101" customFormat="1"/>
    <row r="214" s="101" customFormat="1"/>
    <row r="215" s="101" customFormat="1"/>
    <row r="216" s="101" customFormat="1"/>
    <row r="217" s="101" customFormat="1"/>
    <row r="218" s="101" customFormat="1"/>
    <row r="219" s="101" customFormat="1"/>
    <row r="220" s="101" customFormat="1"/>
    <row r="221" s="101" customFormat="1"/>
    <row r="222" s="101" customFormat="1"/>
    <row r="223" s="101" customFormat="1"/>
    <row r="224" s="101" customFormat="1"/>
    <row r="225" s="101" customFormat="1"/>
    <row r="226" s="101" customFormat="1"/>
    <row r="227" s="101" customFormat="1"/>
    <row r="228" s="101" customFormat="1"/>
    <row r="229" s="101" customFormat="1"/>
    <row r="230" s="101" customFormat="1"/>
    <row r="231" s="101" customFormat="1"/>
    <row r="232" s="101" customFormat="1"/>
    <row r="233" s="101" customFormat="1"/>
    <row r="234" s="101" customFormat="1"/>
    <row r="235" s="101" customFormat="1"/>
    <row r="236" s="101" customFormat="1"/>
    <row r="237" s="101" customFormat="1"/>
    <row r="238" s="101" customFormat="1"/>
    <row r="239" s="101" customFormat="1"/>
    <row r="240" s="101" customFormat="1"/>
    <row r="241" s="101" customFormat="1"/>
    <row r="242" s="101" customFormat="1"/>
    <row r="243" s="101" customFormat="1"/>
    <row r="244" s="101" customFormat="1"/>
    <row r="245" s="101" customFormat="1"/>
    <row r="246" s="101" customFormat="1"/>
    <row r="247" s="101" customFormat="1"/>
    <row r="248" s="101" customFormat="1"/>
    <row r="249" s="101" customFormat="1"/>
    <row r="250" s="101" customFormat="1"/>
    <row r="251" s="101" customFormat="1"/>
    <row r="252" s="101" customFormat="1"/>
    <row r="253" s="101" customFormat="1"/>
    <row r="254" s="101" customFormat="1"/>
    <row r="255" s="101" customFormat="1"/>
    <row r="256" s="101" customFormat="1"/>
    <row r="257" s="101" customFormat="1"/>
    <row r="258" s="101" customFormat="1"/>
    <row r="259" s="101" customFormat="1"/>
    <row r="260" s="101" customFormat="1"/>
    <row r="261" s="101" customFormat="1"/>
    <row r="262" s="101" customFormat="1"/>
    <row r="263" s="101" customFormat="1"/>
    <row r="264" s="101" customFormat="1"/>
    <row r="265" s="101" customFormat="1"/>
    <row r="266" s="101" customFormat="1"/>
    <row r="267" s="101" customFormat="1"/>
    <row r="268" s="101" customFormat="1"/>
    <row r="269" s="101" customFormat="1"/>
    <row r="270" s="101" customFormat="1"/>
    <row r="271" s="101" customFormat="1"/>
    <row r="272" s="101" customFormat="1"/>
    <row r="273" s="101" customFormat="1"/>
    <row r="274" s="101" customFormat="1"/>
    <row r="275" s="101" customFormat="1"/>
    <row r="276" s="101" customFormat="1"/>
    <row r="277" s="101" customFormat="1"/>
    <row r="278" s="101" customFormat="1"/>
    <row r="279" s="101" customFormat="1"/>
    <row r="280" s="101" customFormat="1"/>
    <row r="281" s="101" customFormat="1"/>
    <row r="282" s="101" customFormat="1"/>
    <row r="283" s="101" customFormat="1"/>
    <row r="284" s="101" customFormat="1"/>
    <row r="285" s="101" customFormat="1"/>
    <row r="286" s="101" customFormat="1"/>
    <row r="287" s="101" customFormat="1"/>
    <row r="288" s="101" customFormat="1"/>
    <row r="289" s="101" customFormat="1"/>
    <row r="290" s="101" customFormat="1"/>
    <row r="291" s="101" customFormat="1"/>
    <row r="292" s="101" customFormat="1"/>
    <row r="293" s="101" customFormat="1"/>
    <row r="294" s="101" customFormat="1"/>
    <row r="295" s="101" customFormat="1"/>
    <row r="296" s="101" customFormat="1"/>
    <row r="297" s="101" customFormat="1"/>
    <row r="298" s="101" customFormat="1"/>
    <row r="299" s="101" customFormat="1"/>
    <row r="300" s="101" customFormat="1"/>
    <row r="301" s="101" customFormat="1"/>
    <row r="302" s="101" customFormat="1"/>
    <row r="303" s="101" customFormat="1"/>
    <row r="304" s="101" customFormat="1"/>
    <row r="305" s="101" customFormat="1"/>
    <row r="306" s="101" customFormat="1"/>
    <row r="307" s="101" customFormat="1"/>
    <row r="308" s="101" customFormat="1"/>
    <row r="309" s="101" customFormat="1"/>
    <row r="310" s="101" customFormat="1"/>
    <row r="311" s="101" customFormat="1"/>
    <row r="312" s="101" customFormat="1"/>
    <row r="313" s="101" customFormat="1"/>
    <row r="314" s="101" customFormat="1"/>
    <row r="315" s="101" customFormat="1"/>
    <row r="316" s="101" customFormat="1"/>
    <row r="317" s="101" customFormat="1"/>
    <row r="318" s="101" customFormat="1"/>
    <row r="319" s="101" customFormat="1"/>
    <row r="320" s="101" customFormat="1"/>
    <row r="321" s="101" customFormat="1"/>
    <row r="322" s="101" customFormat="1"/>
    <row r="323" s="101" customFormat="1"/>
    <row r="324" s="101" customFormat="1"/>
    <row r="325" s="101" customFormat="1"/>
    <row r="326" s="101" customFormat="1"/>
    <row r="327" s="101" customFormat="1"/>
    <row r="328" s="101" customFormat="1"/>
    <row r="329" s="101" customFormat="1"/>
  </sheetData>
  <mergeCells count="11">
    <mergeCell ref="A2:J2"/>
    <mergeCell ref="I3:J3"/>
    <mergeCell ref="A4:J4"/>
    <mergeCell ref="A7:A8"/>
    <mergeCell ref="B7:B8"/>
    <mergeCell ref="C7:C8"/>
    <mergeCell ref="D7:D8"/>
    <mergeCell ref="E7:H7"/>
    <mergeCell ref="I7:I8"/>
    <mergeCell ref="J7:J8"/>
    <mergeCell ref="A5:J5"/>
  </mergeCells>
  <printOptions horizontalCentered="1"/>
  <pageMargins left="0.39305555555555599" right="0.39305555555555599" top="0.59027777777777801" bottom="0.98402777777777795" header="0.31388888888888899" footer="0.31388888888888899"/>
  <pageSetup paperSize="9" fitToHeight="0" orientation="landscape" useFirstPageNumber="1" r:id="rId1"/>
  <headerFooter differentFirst="1">
    <oddFooter>&amp;R&amp;P</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L40"/>
  <sheetViews>
    <sheetView view="pageBreakPreview" zoomScale="70" zoomScaleNormal="70" zoomScaleSheetLayoutView="70" workbookViewId="0">
      <selection activeCell="A11" sqref="A11:B12"/>
    </sheetView>
  </sheetViews>
  <sheetFormatPr defaultColWidth="10" defaultRowHeight="15.75"/>
  <cols>
    <col min="1" max="1" width="3.875" style="297" customWidth="1"/>
    <col min="2" max="2" width="44.125" style="296" customWidth="1"/>
    <col min="3" max="3" width="18.625" style="296" customWidth="1"/>
    <col min="4" max="4" width="11.125" style="296" customWidth="1"/>
    <col min="5" max="5" width="12.125" style="297" customWidth="1"/>
    <col min="6" max="7" width="10.625" style="297" customWidth="1"/>
    <col min="8" max="8" width="9.125" style="297" customWidth="1"/>
    <col min="9" max="10" width="10.625" style="297" customWidth="1"/>
    <col min="11" max="16384" width="10" style="296"/>
  </cols>
  <sheetData>
    <row r="1" spans="1:12" ht="19.5">
      <c r="A1" s="1801"/>
      <c r="B1" s="1802"/>
      <c r="C1" s="1802"/>
      <c r="I1" s="1803" t="s">
        <v>299</v>
      </c>
      <c r="J1" s="1803"/>
    </row>
    <row r="2" spans="1:12" ht="19.5" customHeight="1">
      <c r="A2" s="1804" t="s">
        <v>1155</v>
      </c>
      <c r="B2" s="1804"/>
      <c r="C2" s="1804"/>
      <c r="D2" s="1804"/>
      <c r="E2" s="1804"/>
      <c r="F2" s="1804"/>
      <c r="G2" s="1804"/>
      <c r="H2" s="1804"/>
      <c r="I2" s="1804"/>
      <c r="J2" s="1804"/>
    </row>
    <row r="3" spans="1:12" ht="23.25" customHeight="1">
      <c r="A3" s="1804" t="s">
        <v>648</v>
      </c>
      <c r="B3" s="1804"/>
      <c r="C3" s="1804"/>
      <c r="D3" s="1804"/>
      <c r="E3" s="1804"/>
      <c r="F3" s="1804"/>
      <c r="G3" s="1804"/>
      <c r="H3" s="1804"/>
      <c r="I3" s="1804"/>
      <c r="J3" s="1804"/>
    </row>
    <row r="4" spans="1:12" ht="24" customHeight="1">
      <c r="A4" s="1792" t="str">
        <f>'2. CTTH'!A2:J2</f>
        <v>(Kèm theo Báo cáo số:           /BC-UBND ngày            tháng         năm 2023 của UBND huyện Mường Chà)</v>
      </c>
      <c r="B4" s="1792"/>
      <c r="C4" s="1792"/>
      <c r="D4" s="1792"/>
      <c r="E4" s="1792"/>
      <c r="F4" s="1792"/>
      <c r="G4" s="1792"/>
      <c r="H4" s="1792"/>
      <c r="I4" s="1792"/>
      <c r="J4" s="1792"/>
      <c r="K4" s="298"/>
    </row>
    <row r="5" spans="1:12" ht="24.75" customHeight="1">
      <c r="G5" s="601"/>
      <c r="H5" s="601"/>
      <c r="I5" s="1800" t="s">
        <v>649</v>
      </c>
      <c r="J5" s="1800"/>
    </row>
    <row r="6" spans="1:12" ht="23.45" customHeight="1">
      <c r="A6" s="1795" t="s">
        <v>1</v>
      </c>
      <c r="B6" s="1793"/>
      <c r="C6" s="1793" t="s">
        <v>650</v>
      </c>
      <c r="D6" s="1793" t="s">
        <v>651</v>
      </c>
      <c r="E6" s="1793" t="s">
        <v>652</v>
      </c>
      <c r="F6" s="1796" t="s">
        <v>1134</v>
      </c>
      <c r="G6" s="1797"/>
      <c r="H6" s="1793" t="s">
        <v>1136</v>
      </c>
      <c r="I6" s="1793"/>
      <c r="J6" s="1793"/>
    </row>
    <row r="7" spans="1:12" ht="13.5" customHeight="1">
      <c r="A7" s="1795"/>
      <c r="B7" s="1793"/>
      <c r="C7" s="1793"/>
      <c r="D7" s="1793"/>
      <c r="E7" s="1793"/>
      <c r="F7" s="1798"/>
      <c r="G7" s="1799"/>
      <c r="H7" s="1793" t="s">
        <v>145</v>
      </c>
      <c r="I7" s="1793" t="s">
        <v>320</v>
      </c>
      <c r="J7" s="1793"/>
    </row>
    <row r="8" spans="1:12" ht="48.75" customHeight="1">
      <c r="A8" s="1795"/>
      <c r="B8" s="1793"/>
      <c r="C8" s="1793"/>
      <c r="D8" s="1793"/>
      <c r="E8" s="1793"/>
      <c r="F8" s="604" t="s">
        <v>4</v>
      </c>
      <c r="G8" s="604" t="s">
        <v>6</v>
      </c>
      <c r="H8" s="1793"/>
      <c r="I8" s="603" t="s">
        <v>653</v>
      </c>
      <c r="J8" s="603" t="s">
        <v>654</v>
      </c>
    </row>
    <row r="9" spans="1:12" ht="22.5" customHeight="1">
      <c r="A9" s="602"/>
      <c r="B9" s="605" t="s">
        <v>151</v>
      </c>
      <c r="C9" s="606"/>
      <c r="D9" s="606"/>
      <c r="E9" s="607"/>
      <c r="F9" s="607"/>
      <c r="G9" s="607"/>
      <c r="H9" s="607"/>
      <c r="I9" s="607"/>
      <c r="J9" s="607"/>
    </row>
    <row r="10" spans="1:12" s="299" customFormat="1" ht="23.25" customHeight="1">
      <c r="A10" s="605" t="s">
        <v>38</v>
      </c>
      <c r="B10" s="608" t="s">
        <v>706</v>
      </c>
      <c r="C10" s="608"/>
      <c r="D10" s="608"/>
      <c r="E10" s="607"/>
      <c r="F10" s="607"/>
      <c r="G10" s="607"/>
      <c r="H10" s="607"/>
      <c r="I10" s="607"/>
      <c r="J10" s="607"/>
    </row>
    <row r="11" spans="1:12" s="299" customFormat="1" ht="20.100000000000001" customHeight="1">
      <c r="A11" s="605"/>
      <c r="B11" s="608"/>
      <c r="C11" s="608"/>
      <c r="D11" s="608"/>
      <c r="E11" s="607"/>
      <c r="F11" s="607"/>
      <c r="G11" s="607"/>
      <c r="H11" s="607"/>
      <c r="I11" s="607"/>
      <c r="J11" s="607"/>
    </row>
    <row r="12" spans="1:12" ht="20.100000000000001" customHeight="1">
      <c r="A12" s="609"/>
      <c r="B12" s="295"/>
      <c r="C12" s="304"/>
      <c r="D12" s="602"/>
      <c r="E12" s="169"/>
      <c r="F12" s="305"/>
      <c r="G12" s="305"/>
      <c r="H12" s="305"/>
      <c r="I12" s="305"/>
      <c r="J12" s="602"/>
    </row>
    <row r="13" spans="1:12" ht="28.5" customHeight="1">
      <c r="A13" s="610" t="s">
        <v>42</v>
      </c>
      <c r="B13" s="611" t="s">
        <v>888</v>
      </c>
      <c r="C13" s="602"/>
      <c r="D13" s="604"/>
      <c r="E13" s="301"/>
      <c r="F13" s="602"/>
      <c r="G13" s="602"/>
      <c r="H13" s="602"/>
      <c r="I13" s="602"/>
      <c r="J13" s="602"/>
      <c r="L13" s="300"/>
    </row>
    <row r="14" spans="1:12" ht="20.100000000000001" customHeight="1">
      <c r="A14" s="612"/>
      <c r="B14" s="295"/>
      <c r="C14" s="613"/>
      <c r="D14" s="614"/>
      <c r="E14" s="615"/>
      <c r="F14" s="614"/>
      <c r="G14" s="616"/>
      <c r="H14" s="602"/>
      <c r="I14" s="602"/>
      <c r="J14" s="602"/>
      <c r="L14" s="302"/>
    </row>
    <row r="15" spans="1:12" ht="20.100000000000001" customHeight="1">
      <c r="A15" s="612"/>
      <c r="B15" s="295"/>
      <c r="C15" s="614"/>
      <c r="D15" s="614"/>
      <c r="E15" s="617"/>
      <c r="F15" s="614"/>
      <c r="G15" s="618"/>
      <c r="H15" s="602"/>
      <c r="I15" s="602"/>
      <c r="J15" s="602"/>
      <c r="L15" s="302"/>
    </row>
    <row r="16" spans="1:12" ht="20.100000000000001" customHeight="1">
      <c r="A16" s="612"/>
      <c r="B16" s="295"/>
      <c r="C16" s="614"/>
      <c r="D16" s="603"/>
      <c r="E16" s="619"/>
      <c r="F16" s="614"/>
      <c r="G16" s="618"/>
      <c r="H16" s="618"/>
      <c r="I16" s="602"/>
      <c r="J16" s="602"/>
      <c r="L16" s="302"/>
    </row>
    <row r="17" spans="1:10" ht="42.75" customHeight="1">
      <c r="A17" s="1794"/>
      <c r="B17" s="1794"/>
      <c r="C17" s="1794"/>
      <c r="D17" s="1794"/>
      <c r="E17" s="1794"/>
      <c r="F17" s="1794"/>
      <c r="G17" s="1794"/>
      <c r="H17" s="1794"/>
      <c r="I17" s="1794"/>
      <c r="J17" s="1794"/>
    </row>
    <row r="18" spans="1:10">
      <c r="B18" s="303"/>
    </row>
    <row r="19" spans="1:10">
      <c r="B19" s="303"/>
    </row>
    <row r="20" spans="1:10">
      <c r="B20" s="303"/>
    </row>
    <row r="21" spans="1:10" ht="15.75" customHeight="1">
      <c r="B21" s="303"/>
    </row>
    <row r="22" spans="1:10">
      <c r="B22" s="303"/>
    </row>
    <row r="23" spans="1:10">
      <c r="B23" s="303"/>
    </row>
    <row r="24" spans="1:10">
      <c r="B24" s="303"/>
    </row>
    <row r="25" spans="1:10">
      <c r="B25" s="303"/>
    </row>
    <row r="26" spans="1:10">
      <c r="B26" s="303"/>
    </row>
    <row r="27" spans="1:10">
      <c r="A27" s="296"/>
      <c r="B27" s="303"/>
    </row>
    <row r="28" spans="1:10">
      <c r="A28" s="296"/>
      <c r="B28" s="303"/>
    </row>
    <row r="29" spans="1:10">
      <c r="A29" s="296"/>
      <c r="B29" s="303"/>
    </row>
    <row r="30" spans="1:10">
      <c r="A30" s="296"/>
      <c r="B30" s="303"/>
    </row>
    <row r="31" spans="1:10">
      <c r="A31" s="296"/>
      <c r="B31" s="303"/>
    </row>
    <row r="32" spans="1:10">
      <c r="A32" s="296"/>
      <c r="B32" s="303"/>
    </row>
    <row r="33" spans="1:2">
      <c r="A33" s="296"/>
      <c r="B33" s="303"/>
    </row>
    <row r="34" spans="1:2">
      <c r="A34" s="296"/>
      <c r="B34" s="303"/>
    </row>
    <row r="35" spans="1:2">
      <c r="A35" s="296"/>
      <c r="B35" s="303"/>
    </row>
    <row r="36" spans="1:2">
      <c r="A36" s="296"/>
      <c r="B36" s="303"/>
    </row>
    <row r="37" spans="1:2">
      <c r="A37" s="296"/>
      <c r="B37" s="303"/>
    </row>
    <row r="38" spans="1:2">
      <c r="A38" s="296"/>
      <c r="B38" s="303"/>
    </row>
    <row r="39" spans="1:2">
      <c r="A39" s="296"/>
      <c r="B39" s="303"/>
    </row>
    <row r="40" spans="1:2">
      <c r="A40" s="296"/>
      <c r="B40" s="303"/>
    </row>
  </sheetData>
  <mergeCells count="16">
    <mergeCell ref="I5:J5"/>
    <mergeCell ref="A1:C1"/>
    <mergeCell ref="I1:J1"/>
    <mergeCell ref="A2:J2"/>
    <mergeCell ref="A3:J3"/>
    <mergeCell ref="A4:J4"/>
    <mergeCell ref="H6:J6"/>
    <mergeCell ref="H7:H8"/>
    <mergeCell ref="I7:J7"/>
    <mergeCell ref="A17:J17"/>
    <mergeCell ref="A6:A8"/>
    <mergeCell ref="B6:B8"/>
    <mergeCell ref="C6:C8"/>
    <mergeCell ref="D6:D8"/>
    <mergeCell ref="E6:E8"/>
    <mergeCell ref="F6:G7"/>
  </mergeCells>
  <printOptions horizontalCentered="1"/>
  <pageMargins left="0.19685039370078741" right="0.19685039370078741" top="0.19685039370078741" bottom="0.19685039370078741" header="0.31496062992125984" footer="0.31496062992125984"/>
  <pageSetup paperSize="9" scale="95" fitToHeight="0" orientation="landscape" useFirstPageNumber="1" r:id="rId1"/>
  <headerFooter differentFirst="1">
    <oddFooter>&amp;R&amp;P</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V51"/>
  <sheetViews>
    <sheetView view="pageBreakPreview" zoomScaleSheetLayoutView="100" workbookViewId="0">
      <pane xSplit="2" ySplit="7" topLeftCell="C23" activePane="bottomRight" state="frozen"/>
      <selection activeCell="P25" sqref="P25"/>
      <selection pane="topRight" activeCell="P25" sqref="P25"/>
      <selection pane="bottomLeft" activeCell="P25" sqref="P25"/>
      <selection pane="bottomRight" activeCell="A3" sqref="A3:T3"/>
    </sheetView>
  </sheetViews>
  <sheetFormatPr defaultColWidth="8.625" defaultRowHeight="14.25" customHeight="1"/>
  <cols>
    <col min="1" max="1" width="4.625" style="1188" customWidth="1"/>
    <col min="2" max="2" width="75" style="631" customWidth="1"/>
    <col min="3" max="3" width="9" style="631" customWidth="1"/>
    <col min="4" max="4" width="8.5" style="631" hidden="1" customWidth="1"/>
    <col min="5" max="5" width="8.5" style="631" customWidth="1"/>
    <col min="6" max="6" width="7" style="631" customWidth="1"/>
    <col min="7" max="7" width="7.875" style="631" customWidth="1"/>
    <col min="8" max="8" width="9.125" style="631" hidden="1" customWidth="1"/>
    <col min="9" max="9" width="7.625" style="631" hidden="1" customWidth="1"/>
    <col min="10" max="15" width="6.875" style="631" hidden="1" customWidth="1"/>
    <col min="16" max="16" width="7.625" style="631" customWidth="1"/>
    <col min="17" max="17" width="6.875" style="631" hidden="1" customWidth="1"/>
    <col min="18" max="18" width="2.375" style="631" hidden="1" customWidth="1"/>
    <col min="19" max="19" width="12.125" style="306" customWidth="1"/>
    <col min="20" max="20" width="10.375" style="306" customWidth="1"/>
    <col min="21" max="21" width="8.625" style="631" bestFit="1" customWidth="1"/>
    <col min="22" max="16384" width="8.625" style="631"/>
  </cols>
  <sheetData>
    <row r="1" spans="1:22" ht="14.25" customHeight="1">
      <c r="A1" s="1809" t="s">
        <v>1413</v>
      </c>
      <c r="B1" s="1809"/>
      <c r="C1" s="1809"/>
      <c r="D1" s="1809"/>
      <c r="E1" s="1809"/>
      <c r="F1" s="1809"/>
      <c r="G1" s="1809"/>
      <c r="H1" s="1809"/>
      <c r="I1" s="1809"/>
      <c r="J1" s="1809"/>
      <c r="K1" s="1809"/>
      <c r="L1" s="1809"/>
      <c r="M1" s="1809"/>
      <c r="N1" s="1809"/>
      <c r="O1" s="1809"/>
      <c r="P1" s="1809"/>
      <c r="Q1" s="1809"/>
      <c r="R1" s="1809"/>
      <c r="S1" s="1809"/>
      <c r="T1" s="1809"/>
    </row>
    <row r="2" spans="1:22" ht="18.75">
      <c r="A2" s="1810" t="s">
        <v>1414</v>
      </c>
      <c r="B2" s="1810"/>
      <c r="C2" s="1810"/>
      <c r="D2" s="1810"/>
      <c r="E2" s="1810"/>
      <c r="F2" s="1810"/>
      <c r="G2" s="1810"/>
      <c r="H2" s="1810"/>
      <c r="I2" s="1810"/>
      <c r="J2" s="1810"/>
      <c r="K2" s="1810"/>
      <c r="L2" s="1810"/>
      <c r="M2" s="1810"/>
      <c r="N2" s="1810"/>
      <c r="O2" s="1810"/>
      <c r="P2" s="1810"/>
      <c r="Q2" s="1810"/>
      <c r="R2" s="1810"/>
      <c r="S2" s="1810"/>
      <c r="T2" s="1810"/>
    </row>
    <row r="3" spans="1:22" ht="14.25" customHeight="1">
      <c r="A3" s="1811" t="str">
        <f>'1. CT chủ yếu KT,XH,MT'!A2:J2</f>
        <v>(Kèm theo Báo cáo số:           /BC-UBND ngày            tháng         năm 2023 của UBND huyện Mường Chà)</v>
      </c>
      <c r="B3" s="1811"/>
      <c r="C3" s="1811"/>
      <c r="D3" s="1811"/>
      <c r="E3" s="1811"/>
      <c r="F3" s="1811"/>
      <c r="G3" s="1811"/>
      <c r="H3" s="1811"/>
      <c r="I3" s="1811"/>
      <c r="J3" s="1811"/>
      <c r="K3" s="1811"/>
      <c r="L3" s="1811"/>
      <c r="M3" s="1811"/>
      <c r="N3" s="1811"/>
      <c r="O3" s="1811"/>
      <c r="P3" s="1811"/>
      <c r="Q3" s="1811"/>
      <c r="R3" s="1811"/>
      <c r="S3" s="1811"/>
      <c r="T3" s="1811"/>
    </row>
    <row r="4" spans="1:22" ht="14.25" customHeight="1">
      <c r="A4" s="1187"/>
      <c r="B4" s="620"/>
      <c r="C4" s="620"/>
      <c r="D4" s="620"/>
      <c r="E4" s="620"/>
      <c r="F4" s="620"/>
      <c r="G4" s="620"/>
      <c r="H4" s="620"/>
      <c r="I4" s="620"/>
      <c r="J4" s="620"/>
      <c r="K4" s="620"/>
      <c r="L4" s="620"/>
      <c r="M4" s="620"/>
      <c r="N4" s="620"/>
      <c r="O4" s="620"/>
      <c r="P4" s="620"/>
      <c r="Q4" s="620"/>
      <c r="R4" s="620"/>
      <c r="S4" s="620"/>
      <c r="T4" s="620"/>
    </row>
    <row r="5" spans="1:22" ht="19.5" customHeight="1">
      <c r="A5" s="1812" t="s">
        <v>1396</v>
      </c>
      <c r="B5" s="1815" t="s">
        <v>632</v>
      </c>
      <c r="C5" s="1818" t="s">
        <v>3</v>
      </c>
      <c r="D5" s="1818" t="s">
        <v>1133</v>
      </c>
      <c r="E5" s="1818" t="s">
        <v>1344</v>
      </c>
      <c r="F5" s="1821" t="s">
        <v>1134</v>
      </c>
      <c r="G5" s="1822"/>
      <c r="H5" s="1825" t="s">
        <v>1136</v>
      </c>
      <c r="I5" s="1826"/>
      <c r="J5" s="1826"/>
      <c r="K5" s="1826"/>
      <c r="L5" s="1826"/>
      <c r="M5" s="1826"/>
      <c r="N5" s="1826"/>
      <c r="O5" s="1826"/>
      <c r="P5" s="1826"/>
      <c r="Q5" s="1826"/>
      <c r="R5" s="1827"/>
      <c r="S5" s="1823" t="s">
        <v>633</v>
      </c>
      <c r="T5" s="1824"/>
    </row>
    <row r="6" spans="1:22" ht="14.25" customHeight="1">
      <c r="A6" s="1813"/>
      <c r="B6" s="1816"/>
      <c r="C6" s="1819"/>
      <c r="D6" s="1819"/>
      <c r="E6" s="1819"/>
      <c r="F6" s="1805" t="s">
        <v>1422</v>
      </c>
      <c r="G6" s="1805" t="s">
        <v>1188</v>
      </c>
      <c r="H6" s="1828"/>
      <c r="I6" s="1829"/>
      <c r="J6" s="1829"/>
      <c r="K6" s="1829"/>
      <c r="L6" s="1829"/>
      <c r="M6" s="1829"/>
      <c r="N6" s="1829"/>
      <c r="O6" s="1829"/>
      <c r="P6" s="1829"/>
      <c r="Q6" s="1829"/>
      <c r="R6" s="1830"/>
      <c r="S6" s="1807" t="s">
        <v>1416</v>
      </c>
      <c r="T6" s="1807" t="s">
        <v>1415</v>
      </c>
    </row>
    <row r="7" spans="1:22" ht="27.75" customHeight="1">
      <c r="A7" s="1814"/>
      <c r="B7" s="1817"/>
      <c r="C7" s="1820"/>
      <c r="D7" s="1820"/>
      <c r="E7" s="1820"/>
      <c r="F7" s="1806"/>
      <c r="G7" s="1806"/>
      <c r="H7" s="1831"/>
      <c r="I7" s="1832"/>
      <c r="J7" s="1832"/>
      <c r="K7" s="1832"/>
      <c r="L7" s="1832"/>
      <c r="M7" s="1832"/>
      <c r="N7" s="1832"/>
      <c r="O7" s="1832"/>
      <c r="P7" s="1832"/>
      <c r="Q7" s="1832"/>
      <c r="R7" s="1833"/>
      <c r="S7" s="1808"/>
      <c r="T7" s="1808"/>
      <c r="U7" s="1112"/>
    </row>
    <row r="8" spans="1:22" ht="15.75">
      <c r="A8" s="621" t="s">
        <v>17</v>
      </c>
      <c r="B8" s="1147" t="s">
        <v>634</v>
      </c>
      <c r="C8" s="1190"/>
      <c r="D8" s="1148"/>
      <c r="E8" s="1148"/>
      <c r="F8" s="1148"/>
      <c r="G8" s="1148"/>
      <c r="H8" s="1149"/>
      <c r="I8" s="1149"/>
      <c r="J8" s="1149"/>
      <c r="K8" s="1149"/>
      <c r="L8" s="1149"/>
      <c r="M8" s="1149"/>
      <c r="N8" s="1149"/>
      <c r="O8" s="1149"/>
      <c r="P8" s="1149"/>
      <c r="Q8" s="1149"/>
      <c r="R8" s="1149"/>
      <c r="S8" s="1150"/>
      <c r="T8" s="1150"/>
    </row>
    <row r="9" spans="1:22" ht="15.75">
      <c r="A9" s="621" t="s">
        <v>38</v>
      </c>
      <c r="B9" s="1147" t="s">
        <v>635</v>
      </c>
      <c r="C9" s="1191"/>
      <c r="D9" s="1148"/>
      <c r="E9" s="1148"/>
      <c r="F9" s="1148"/>
      <c r="G9" s="1148"/>
      <c r="H9" s="1148"/>
      <c r="I9" s="1148"/>
      <c r="J9" s="1148"/>
      <c r="K9" s="1148"/>
      <c r="L9" s="1148"/>
      <c r="M9" s="1148"/>
      <c r="N9" s="1148"/>
      <c r="O9" s="1148"/>
      <c r="P9" s="1148"/>
      <c r="Q9" s="1148"/>
      <c r="R9" s="1148"/>
      <c r="S9" s="1151"/>
      <c r="T9" s="1151"/>
    </row>
    <row r="10" spans="1:22" ht="15.75">
      <c r="A10" s="622">
        <v>1</v>
      </c>
      <c r="B10" s="1152" t="s">
        <v>1093</v>
      </c>
      <c r="C10" s="622" t="s">
        <v>1094</v>
      </c>
      <c r="D10" s="1153"/>
      <c r="E10" s="1153">
        <v>17</v>
      </c>
      <c r="F10" s="1153">
        <v>17</v>
      </c>
      <c r="G10" s="1153">
        <v>17</v>
      </c>
      <c r="H10" s="1154"/>
      <c r="I10" s="1155"/>
      <c r="J10" s="1155"/>
      <c r="K10" s="1155"/>
      <c r="L10" s="1155"/>
      <c r="M10" s="1155"/>
      <c r="N10" s="1155"/>
      <c r="O10" s="1155"/>
      <c r="P10" s="1154">
        <v>17</v>
      </c>
      <c r="Q10" s="1155"/>
      <c r="R10" s="1155"/>
      <c r="S10" s="1156">
        <f>G10/E10*100</f>
        <v>100</v>
      </c>
      <c r="T10" s="1156">
        <f>P10/G10*100</f>
        <v>100</v>
      </c>
    </row>
    <row r="11" spans="1:22" ht="15.75">
      <c r="A11" s="623" t="s">
        <v>1019</v>
      </c>
      <c r="B11" s="1157" t="s">
        <v>1095</v>
      </c>
      <c r="C11" s="623" t="s">
        <v>1094</v>
      </c>
      <c r="D11" s="1153"/>
      <c r="E11" s="1158">
        <v>11</v>
      </c>
      <c r="F11" s="1158">
        <v>11</v>
      </c>
      <c r="G11" s="1158">
        <v>11</v>
      </c>
      <c r="H11" s="1192"/>
      <c r="I11" s="1193"/>
      <c r="J11" s="1193"/>
      <c r="K11" s="1193"/>
      <c r="L11" s="1193"/>
      <c r="M11" s="1193"/>
      <c r="N11" s="1193"/>
      <c r="O11" s="1193"/>
      <c r="P11" s="1192">
        <v>11</v>
      </c>
      <c r="Q11" s="1193"/>
      <c r="R11" s="1193"/>
      <c r="S11" s="1156">
        <f t="shared" ref="S11:S45" si="0">G11/E11*100</f>
        <v>100</v>
      </c>
      <c r="T11" s="1156">
        <f t="shared" ref="T11:T49" si="1">P11/G11*100</f>
        <v>100</v>
      </c>
      <c r="U11" s="971"/>
      <c r="V11" s="971"/>
    </row>
    <row r="12" spans="1:22" ht="15.75">
      <c r="A12" s="623" t="s">
        <v>1019</v>
      </c>
      <c r="B12" s="1157" t="s">
        <v>1096</v>
      </c>
      <c r="C12" s="623" t="s">
        <v>1094</v>
      </c>
      <c r="D12" s="1158"/>
      <c r="E12" s="1158">
        <v>6</v>
      </c>
      <c r="F12" s="1158">
        <v>6</v>
      </c>
      <c r="G12" s="1158">
        <v>6</v>
      </c>
      <c r="H12" s="1192"/>
      <c r="I12" s="1192"/>
      <c r="J12" s="1193"/>
      <c r="K12" s="1193"/>
      <c r="L12" s="1193"/>
      <c r="M12" s="1193"/>
      <c r="N12" s="1193"/>
      <c r="O12" s="1193"/>
      <c r="P12" s="1193" t="s">
        <v>571</v>
      </c>
      <c r="Q12" s="1193"/>
      <c r="R12" s="1193"/>
      <c r="S12" s="1156">
        <f t="shared" si="0"/>
        <v>100</v>
      </c>
      <c r="T12" s="1156">
        <f t="shared" si="1"/>
        <v>100</v>
      </c>
    </row>
    <row r="13" spans="1:22" ht="15.75">
      <c r="A13" s="622">
        <v>2</v>
      </c>
      <c r="B13" s="1152" t="s">
        <v>1097</v>
      </c>
      <c r="C13" s="623" t="s">
        <v>11</v>
      </c>
      <c r="D13" s="1153"/>
      <c r="E13" s="1153">
        <v>100</v>
      </c>
      <c r="F13" s="1153">
        <v>100</v>
      </c>
      <c r="G13" s="1159">
        <v>100</v>
      </c>
      <c r="H13" s="1155"/>
      <c r="I13" s="1155"/>
      <c r="J13" s="1155"/>
      <c r="K13" s="1155"/>
      <c r="L13" s="1155"/>
      <c r="M13" s="1155"/>
      <c r="N13" s="1155"/>
      <c r="O13" s="1155"/>
      <c r="P13" s="1155" t="s">
        <v>1368</v>
      </c>
      <c r="Q13" s="1155"/>
      <c r="R13" s="1155"/>
      <c r="S13" s="1156">
        <f t="shared" si="0"/>
        <v>100</v>
      </c>
      <c r="T13" s="1156">
        <f t="shared" si="1"/>
        <v>100</v>
      </c>
    </row>
    <row r="14" spans="1:22" ht="15.75">
      <c r="A14" s="623">
        <v>3</v>
      </c>
      <c r="B14" s="1152" t="s">
        <v>636</v>
      </c>
      <c r="C14" s="622" t="s">
        <v>637</v>
      </c>
      <c r="D14" s="1160"/>
      <c r="E14" s="1161" t="s">
        <v>1352</v>
      </c>
      <c r="F14" s="1189">
        <v>3000</v>
      </c>
      <c r="G14" s="1160">
        <v>3000</v>
      </c>
      <c r="H14" s="1154"/>
      <c r="I14" s="1155"/>
      <c r="J14" s="1155"/>
      <c r="K14" s="1155"/>
      <c r="L14" s="1155"/>
      <c r="M14" s="1155"/>
      <c r="N14" s="1155"/>
      <c r="O14" s="1155"/>
      <c r="P14" s="1154">
        <v>3000</v>
      </c>
      <c r="Q14" s="1155"/>
      <c r="R14" s="1155"/>
      <c r="S14" s="1156">
        <f t="shared" si="0"/>
        <v>100</v>
      </c>
      <c r="T14" s="1156">
        <f t="shared" si="1"/>
        <v>100</v>
      </c>
    </row>
    <row r="15" spans="1:22" ht="15.75">
      <c r="A15" s="623">
        <v>4</v>
      </c>
      <c r="B15" s="1152" t="s">
        <v>638</v>
      </c>
      <c r="C15" s="622" t="s">
        <v>639</v>
      </c>
      <c r="D15" s="1161"/>
      <c r="E15" s="1161">
        <v>20</v>
      </c>
      <c r="F15" s="1153">
        <v>20</v>
      </c>
      <c r="G15" s="1161"/>
      <c r="H15" s="1162"/>
      <c r="I15" s="1155"/>
      <c r="J15" s="1155"/>
      <c r="K15" s="1155"/>
      <c r="L15" s="1155"/>
      <c r="M15" s="1155"/>
      <c r="N15" s="1155"/>
      <c r="O15" s="1155"/>
      <c r="P15" s="1155" t="s">
        <v>1378</v>
      </c>
      <c r="Q15" s="1155"/>
      <c r="R15" s="1155"/>
      <c r="S15" s="1156">
        <f t="shared" si="0"/>
        <v>0</v>
      </c>
      <c r="T15" s="1156"/>
    </row>
    <row r="16" spans="1:22" ht="15.75">
      <c r="A16" s="622">
        <v>5</v>
      </c>
      <c r="B16" s="1152" t="s">
        <v>1098</v>
      </c>
      <c r="C16" s="622" t="s">
        <v>10</v>
      </c>
      <c r="D16" s="1160"/>
      <c r="E16" s="1160" t="s">
        <v>1353</v>
      </c>
      <c r="F16" s="1153" t="s">
        <v>1362</v>
      </c>
      <c r="G16" s="1160" t="s">
        <v>1370</v>
      </c>
      <c r="H16" s="1154"/>
      <c r="I16" s="1155"/>
      <c r="J16" s="1155"/>
      <c r="K16" s="1155"/>
      <c r="L16" s="1155"/>
      <c r="M16" s="1155"/>
      <c r="N16" s="1155"/>
      <c r="O16" s="1155"/>
      <c r="P16" s="1155" t="s">
        <v>1379</v>
      </c>
      <c r="Q16" s="1155"/>
      <c r="R16" s="1155"/>
      <c r="S16" s="1156">
        <f t="shared" si="0"/>
        <v>105.80708661417322</v>
      </c>
      <c r="T16" s="1156">
        <f t="shared" si="1"/>
        <v>106.9767441860465</v>
      </c>
      <c r="U16" s="632"/>
    </row>
    <row r="17" spans="1:21" ht="15.75">
      <c r="A17" s="621" t="s">
        <v>42</v>
      </c>
      <c r="B17" s="1147" t="s">
        <v>640</v>
      </c>
      <c r="C17" s="624"/>
      <c r="D17" s="1153"/>
      <c r="E17" s="1153"/>
      <c r="F17" s="1153"/>
      <c r="G17" s="1153"/>
      <c r="H17" s="1154"/>
      <c r="I17" s="1155"/>
      <c r="J17" s="1155"/>
      <c r="K17" s="1155"/>
      <c r="L17" s="1155"/>
      <c r="M17" s="1155"/>
      <c r="N17" s="1155"/>
      <c r="O17" s="1155"/>
      <c r="P17" s="1155"/>
      <c r="Q17" s="1155"/>
      <c r="R17" s="1155"/>
      <c r="S17" s="1156"/>
      <c r="T17" s="1156"/>
    </row>
    <row r="18" spans="1:21" ht="15.75">
      <c r="A18" s="621" t="s">
        <v>1417</v>
      </c>
      <c r="B18" s="1147" t="s">
        <v>1099</v>
      </c>
      <c r="C18" s="622" t="s">
        <v>642</v>
      </c>
      <c r="D18" s="1160"/>
      <c r="E18" s="1160"/>
      <c r="F18" s="1153"/>
      <c r="G18" s="1163"/>
      <c r="H18" s="1154"/>
      <c r="I18" s="1155"/>
      <c r="J18" s="1155"/>
      <c r="K18" s="1155"/>
      <c r="L18" s="1155"/>
      <c r="M18" s="1155"/>
      <c r="N18" s="1155"/>
      <c r="O18" s="1155"/>
      <c r="P18" s="1155"/>
      <c r="Q18" s="1155"/>
      <c r="R18" s="1155"/>
      <c r="S18" s="1156"/>
      <c r="T18" s="1156"/>
    </row>
    <row r="19" spans="1:21" ht="15.75">
      <c r="A19" s="622">
        <v>6</v>
      </c>
      <c r="B19" s="1152" t="s">
        <v>1100</v>
      </c>
      <c r="C19" s="625" t="s">
        <v>11</v>
      </c>
      <c r="D19" s="1161"/>
      <c r="E19" s="1160">
        <v>65</v>
      </c>
      <c r="F19" s="1153">
        <v>67</v>
      </c>
      <c r="G19" s="1161">
        <v>68</v>
      </c>
      <c r="H19" s="1154"/>
      <c r="I19" s="1155"/>
      <c r="J19" s="1155"/>
      <c r="K19" s="1155"/>
      <c r="L19" s="1155"/>
      <c r="M19" s="1155"/>
      <c r="N19" s="1155"/>
      <c r="O19" s="1155"/>
      <c r="P19" s="1155" t="s">
        <v>1380</v>
      </c>
      <c r="Q19" s="1155"/>
      <c r="R19" s="1155"/>
      <c r="S19" s="1156">
        <f t="shared" si="0"/>
        <v>104.61538461538463</v>
      </c>
      <c r="T19" s="1156">
        <f t="shared" si="1"/>
        <v>102.94117647058823</v>
      </c>
    </row>
    <row r="20" spans="1:21" ht="31.5">
      <c r="A20" s="622">
        <v>7</v>
      </c>
      <c r="B20" s="1152" t="s">
        <v>1101</v>
      </c>
      <c r="C20" s="625" t="s">
        <v>11</v>
      </c>
      <c r="D20" s="1161"/>
      <c r="E20" s="1160" t="s">
        <v>1354</v>
      </c>
      <c r="F20" s="1153">
        <v>11</v>
      </c>
      <c r="G20" s="1161">
        <v>13</v>
      </c>
      <c r="H20" s="1164"/>
      <c r="I20" s="1155"/>
      <c r="J20" s="1155"/>
      <c r="K20" s="1155"/>
      <c r="L20" s="1155"/>
      <c r="M20" s="1155"/>
      <c r="N20" s="1155"/>
      <c r="O20" s="1155"/>
      <c r="P20" s="1155" t="s">
        <v>1381</v>
      </c>
      <c r="Q20" s="1155"/>
      <c r="R20" s="1155"/>
      <c r="S20" s="1156">
        <f t="shared" si="0"/>
        <v>140.54054054054055</v>
      </c>
      <c r="T20" s="1156">
        <f t="shared" si="1"/>
        <v>138.46153846153845</v>
      </c>
    </row>
    <row r="21" spans="1:21" ht="15.75">
      <c r="A21" s="622">
        <v>8</v>
      </c>
      <c r="B21" s="1152" t="s">
        <v>1419</v>
      </c>
      <c r="C21" s="625" t="s">
        <v>11</v>
      </c>
      <c r="D21" s="1161"/>
      <c r="E21" s="1160">
        <v>95</v>
      </c>
      <c r="F21" s="1153">
        <v>95</v>
      </c>
      <c r="G21" s="1161">
        <v>95</v>
      </c>
      <c r="H21" s="1148"/>
      <c r="I21" s="1155"/>
      <c r="J21" s="1155"/>
      <c r="K21" s="1155"/>
      <c r="L21" s="1155"/>
      <c r="M21" s="1155"/>
      <c r="N21" s="1155"/>
      <c r="O21" s="1155"/>
      <c r="P21" s="1155" t="s">
        <v>1382</v>
      </c>
      <c r="Q21" s="1155"/>
      <c r="R21" s="1155"/>
      <c r="S21" s="1156">
        <f t="shared" si="0"/>
        <v>100</v>
      </c>
      <c r="T21" s="1156">
        <f t="shared" si="1"/>
        <v>102.10526315789474</v>
      </c>
    </row>
    <row r="22" spans="1:21" ht="15.75">
      <c r="A22" s="622">
        <v>9</v>
      </c>
      <c r="B22" s="1152" t="s">
        <v>1102</v>
      </c>
      <c r="C22" s="625" t="s">
        <v>11</v>
      </c>
      <c r="D22" s="1161"/>
      <c r="E22" s="1160">
        <v>85</v>
      </c>
      <c r="F22" s="1153">
        <v>87</v>
      </c>
      <c r="G22" s="1161">
        <v>88</v>
      </c>
      <c r="H22" s="1148"/>
      <c r="I22" s="1155"/>
      <c r="J22" s="1155"/>
      <c r="K22" s="1155"/>
      <c r="L22" s="1155"/>
      <c r="M22" s="1155"/>
      <c r="N22" s="1155"/>
      <c r="O22" s="1155"/>
      <c r="P22" s="1155" t="s">
        <v>1383</v>
      </c>
      <c r="Q22" s="1155"/>
      <c r="R22" s="1155"/>
      <c r="S22" s="1156">
        <f t="shared" si="0"/>
        <v>103.5294117647059</v>
      </c>
      <c r="T22" s="1156">
        <f t="shared" si="1"/>
        <v>103.40909090909092</v>
      </c>
    </row>
    <row r="23" spans="1:21" ht="15.75">
      <c r="A23" s="622">
        <v>10</v>
      </c>
      <c r="B23" s="1152" t="s">
        <v>643</v>
      </c>
      <c r="C23" s="625" t="s">
        <v>1103</v>
      </c>
      <c r="D23" s="1161"/>
      <c r="E23" s="1160">
        <v>54</v>
      </c>
      <c r="F23" s="1153">
        <v>54</v>
      </c>
      <c r="G23" s="1161">
        <v>54</v>
      </c>
      <c r="H23" s="1154"/>
      <c r="I23" s="1155"/>
      <c r="J23" s="1155"/>
      <c r="K23" s="1155"/>
      <c r="L23" s="1155"/>
      <c r="M23" s="1155"/>
      <c r="N23" s="1155"/>
      <c r="O23" s="1155"/>
      <c r="P23" s="1155" t="s">
        <v>1383</v>
      </c>
      <c r="Q23" s="1155"/>
      <c r="R23" s="1155"/>
      <c r="S23" s="1156">
        <f t="shared" si="0"/>
        <v>100</v>
      </c>
      <c r="T23" s="1156">
        <f t="shared" si="1"/>
        <v>168.5185185185185</v>
      </c>
    </row>
    <row r="24" spans="1:21" ht="15.75">
      <c r="A24" s="621" t="s">
        <v>1418</v>
      </c>
      <c r="B24" s="1147" t="s">
        <v>1104</v>
      </c>
      <c r="C24" s="624"/>
      <c r="D24" s="1163"/>
      <c r="E24" s="1160"/>
      <c r="F24" s="1153"/>
      <c r="G24" s="1163"/>
      <c r="H24" s="1155"/>
      <c r="I24" s="1155"/>
      <c r="J24" s="1155"/>
      <c r="K24" s="1155"/>
      <c r="L24" s="1155"/>
      <c r="M24" s="1155"/>
      <c r="N24" s="1155"/>
      <c r="O24" s="1155"/>
      <c r="P24" s="1155"/>
      <c r="Q24" s="1155"/>
      <c r="R24" s="1155"/>
      <c r="S24" s="1156"/>
      <c r="T24" s="1156"/>
    </row>
    <row r="25" spans="1:21" ht="25.5">
      <c r="A25" s="622">
        <v>11</v>
      </c>
      <c r="B25" s="1152" t="s">
        <v>1105</v>
      </c>
      <c r="C25" s="625" t="s">
        <v>644</v>
      </c>
      <c r="D25" s="1153"/>
      <c r="E25" s="1160" t="s">
        <v>1355</v>
      </c>
      <c r="F25" s="1153">
        <v>55</v>
      </c>
      <c r="G25" s="1161">
        <v>57</v>
      </c>
      <c r="H25" s="1154"/>
      <c r="I25" s="1155"/>
      <c r="J25" s="1155"/>
      <c r="K25" s="1155"/>
      <c r="L25" s="1155"/>
      <c r="M25" s="1155"/>
      <c r="N25" s="1155"/>
      <c r="O25" s="1155"/>
      <c r="P25" s="1155" t="s">
        <v>1384</v>
      </c>
      <c r="Q25" s="1155"/>
      <c r="R25" s="1155"/>
      <c r="S25" s="1156">
        <f t="shared" si="0"/>
        <v>106.54205607476635</v>
      </c>
      <c r="T25" s="1156">
        <f t="shared" si="1"/>
        <v>103.50877192982458</v>
      </c>
    </row>
    <row r="26" spans="1:21" ht="15.75">
      <c r="A26" s="622">
        <v>12</v>
      </c>
      <c r="B26" s="1152" t="s">
        <v>641</v>
      </c>
      <c r="C26" s="625" t="s">
        <v>642</v>
      </c>
      <c r="D26" s="1160"/>
      <c r="E26" s="1160" t="s">
        <v>1356</v>
      </c>
      <c r="F26" s="1153" t="s">
        <v>1363</v>
      </c>
      <c r="G26" s="1160" t="s">
        <v>1371</v>
      </c>
      <c r="H26" s="1165"/>
      <c r="I26" s="1155"/>
      <c r="J26" s="1155"/>
      <c r="K26" s="1155"/>
      <c r="L26" s="1155"/>
      <c r="M26" s="1155"/>
      <c r="N26" s="1155"/>
      <c r="O26" s="1155"/>
      <c r="P26" s="1155" t="s">
        <v>1385</v>
      </c>
      <c r="Q26" s="1155"/>
      <c r="R26" s="1155"/>
      <c r="S26" s="1156">
        <f t="shared" si="0"/>
        <v>103.3210332103321</v>
      </c>
      <c r="T26" s="1156">
        <f t="shared" si="1"/>
        <v>101.78571428571428</v>
      </c>
    </row>
    <row r="27" spans="1:21" ht="15.75">
      <c r="A27" s="622">
        <v>13</v>
      </c>
      <c r="B27" s="1152" t="s">
        <v>1106</v>
      </c>
      <c r="C27" s="625" t="s">
        <v>11</v>
      </c>
      <c r="D27" s="1161"/>
      <c r="E27" s="1160">
        <v>45</v>
      </c>
      <c r="F27" s="1153">
        <v>47</v>
      </c>
      <c r="G27" s="1161">
        <v>48</v>
      </c>
      <c r="H27" s="1154"/>
      <c r="I27" s="1155"/>
      <c r="J27" s="1155"/>
      <c r="K27" s="1155"/>
      <c r="L27" s="1155"/>
      <c r="M27" s="1155"/>
      <c r="N27" s="1155"/>
      <c r="O27" s="1155"/>
      <c r="P27" s="1155" t="s">
        <v>1377</v>
      </c>
      <c r="Q27" s="1155"/>
      <c r="R27" s="1155"/>
      <c r="S27" s="1156">
        <f t="shared" si="0"/>
        <v>106.66666666666667</v>
      </c>
      <c r="T27" s="1156">
        <f t="shared" si="1"/>
        <v>114.58333333333333</v>
      </c>
      <c r="U27" s="632"/>
    </row>
    <row r="28" spans="1:21" ht="15.75">
      <c r="A28" s="621" t="s">
        <v>414</v>
      </c>
      <c r="B28" s="1166" t="s">
        <v>1107</v>
      </c>
      <c r="C28" s="626"/>
      <c r="D28" s="1167"/>
      <c r="E28" s="1160"/>
      <c r="F28" s="1153"/>
      <c r="G28" s="1163"/>
      <c r="H28" s="1155"/>
      <c r="I28" s="1155"/>
      <c r="J28" s="1155"/>
      <c r="K28" s="1155"/>
      <c r="L28" s="1155"/>
      <c r="M28" s="1155"/>
      <c r="N28" s="1155"/>
      <c r="O28" s="1155"/>
      <c r="P28" s="1155"/>
      <c r="Q28" s="1155"/>
      <c r="R28" s="1155"/>
      <c r="S28" s="1156"/>
      <c r="T28" s="1156"/>
    </row>
    <row r="29" spans="1:21" ht="15.75">
      <c r="A29" s="622">
        <v>14</v>
      </c>
      <c r="B29" s="1168" t="s">
        <v>1108</v>
      </c>
      <c r="C29" s="625" t="s">
        <v>11</v>
      </c>
      <c r="D29" s="1161"/>
      <c r="E29" s="1160">
        <v>50</v>
      </c>
      <c r="F29" s="1153">
        <v>52</v>
      </c>
      <c r="G29" s="1161" t="s">
        <v>1372</v>
      </c>
      <c r="H29" s="1154"/>
      <c r="I29" s="1155"/>
      <c r="J29" s="1155"/>
      <c r="K29" s="1155"/>
      <c r="L29" s="1155"/>
      <c r="M29" s="1155"/>
      <c r="N29" s="1155"/>
      <c r="O29" s="1155"/>
      <c r="P29" s="1155" t="s">
        <v>1355</v>
      </c>
      <c r="Q29" s="1155"/>
      <c r="R29" s="1155"/>
      <c r="S29" s="1156">
        <f t="shared" si="0"/>
        <v>105</v>
      </c>
      <c r="T29" s="1156">
        <f t="shared" si="1"/>
        <v>101.9047619047619</v>
      </c>
    </row>
    <row r="30" spans="1:21" ht="15.75">
      <c r="A30" s="622">
        <v>15</v>
      </c>
      <c r="B30" s="1168" t="s">
        <v>1109</v>
      </c>
      <c r="C30" s="625" t="s">
        <v>642</v>
      </c>
      <c r="D30" s="1160"/>
      <c r="E30" s="1160" t="s">
        <v>1357</v>
      </c>
      <c r="F30" s="1153" t="s">
        <v>1364</v>
      </c>
      <c r="G30" s="1160" t="s">
        <v>1373</v>
      </c>
      <c r="H30" s="1154"/>
      <c r="I30" s="1155"/>
      <c r="J30" s="1155"/>
      <c r="K30" s="1155"/>
      <c r="L30" s="1155"/>
      <c r="M30" s="1155"/>
      <c r="N30" s="1155"/>
      <c r="O30" s="1155"/>
      <c r="P30" s="1155" t="s">
        <v>1386</v>
      </c>
      <c r="Q30" s="1155"/>
      <c r="R30" s="1155"/>
      <c r="S30" s="1156">
        <f t="shared" si="0"/>
        <v>105.75793184488838</v>
      </c>
      <c r="T30" s="1156">
        <f t="shared" si="1"/>
        <v>102.77777777777777</v>
      </c>
    </row>
    <row r="31" spans="1:21" ht="15.75">
      <c r="A31" s="622">
        <v>16</v>
      </c>
      <c r="B31" s="1168" t="s">
        <v>1110</v>
      </c>
      <c r="C31" s="625" t="s">
        <v>11</v>
      </c>
      <c r="D31" s="1161"/>
      <c r="E31" s="1153">
        <v>40</v>
      </c>
      <c r="F31" s="1153">
        <v>42</v>
      </c>
      <c r="G31" s="1161">
        <v>45</v>
      </c>
      <c r="H31" s="1154"/>
      <c r="I31" s="1155"/>
      <c r="J31" s="1155"/>
      <c r="K31" s="1155"/>
      <c r="L31" s="1155"/>
      <c r="M31" s="1155"/>
      <c r="N31" s="1155"/>
      <c r="O31" s="1155"/>
      <c r="P31" s="1155" t="s">
        <v>1387</v>
      </c>
      <c r="Q31" s="1155"/>
      <c r="R31" s="1155"/>
      <c r="S31" s="1156">
        <f t="shared" si="0"/>
        <v>112.5</v>
      </c>
      <c r="T31" s="1156">
        <f t="shared" si="1"/>
        <v>106.66666666666667</v>
      </c>
    </row>
    <row r="32" spans="1:21" ht="15.75">
      <c r="A32" s="622">
        <v>17</v>
      </c>
      <c r="B32" s="1168" t="s">
        <v>1111</v>
      </c>
      <c r="C32" s="625" t="s">
        <v>1112</v>
      </c>
      <c r="D32" s="1161"/>
      <c r="E32" s="1169">
        <v>2</v>
      </c>
      <c r="F32" s="1153" t="s">
        <v>1365</v>
      </c>
      <c r="G32" s="1161" t="s">
        <v>1374</v>
      </c>
      <c r="H32" s="1162"/>
      <c r="I32" s="1162"/>
      <c r="J32" s="1162"/>
      <c r="K32" s="1162"/>
      <c r="L32" s="1162"/>
      <c r="M32" s="1162"/>
      <c r="N32" s="1162"/>
      <c r="O32" s="1162"/>
      <c r="P32" s="1162" t="s">
        <v>1281</v>
      </c>
      <c r="Q32" s="1162"/>
      <c r="R32" s="1162"/>
      <c r="S32" s="1156">
        <f t="shared" si="0"/>
        <v>125</v>
      </c>
      <c r="T32" s="1156">
        <f t="shared" si="1"/>
        <v>144</v>
      </c>
    </row>
    <row r="33" spans="1:20" ht="15.75">
      <c r="A33" s="622">
        <v>18</v>
      </c>
      <c r="B33" s="1168" t="s">
        <v>1113</v>
      </c>
      <c r="C33" s="625" t="s">
        <v>642</v>
      </c>
      <c r="D33" s="1160"/>
      <c r="E33" s="1160" t="s">
        <v>1358</v>
      </c>
      <c r="F33" s="1153" t="s">
        <v>1366</v>
      </c>
      <c r="G33" s="1160" t="s">
        <v>1375</v>
      </c>
      <c r="H33" s="1165"/>
      <c r="I33" s="1162"/>
      <c r="J33" s="1162"/>
      <c r="K33" s="1162"/>
      <c r="L33" s="1162"/>
      <c r="M33" s="1162"/>
      <c r="N33" s="1162"/>
      <c r="O33" s="1162"/>
      <c r="P33" s="1162" t="s">
        <v>1388</v>
      </c>
      <c r="Q33" s="1162"/>
      <c r="R33" s="1162"/>
      <c r="S33" s="1156">
        <f t="shared" si="0"/>
        <v>101.42857142857142</v>
      </c>
      <c r="T33" s="1156">
        <f t="shared" si="1"/>
        <v>102.11267605633803</v>
      </c>
    </row>
    <row r="34" spans="1:20" ht="15.75">
      <c r="A34" s="622">
        <v>19</v>
      </c>
      <c r="B34" s="1168" t="s">
        <v>1114</v>
      </c>
      <c r="C34" s="625" t="s">
        <v>11</v>
      </c>
      <c r="D34" s="1161"/>
      <c r="E34" s="1160">
        <v>40</v>
      </c>
      <c r="F34" s="1153">
        <v>40</v>
      </c>
      <c r="G34" s="1161">
        <v>40</v>
      </c>
      <c r="H34" s="1154"/>
      <c r="I34" s="1155"/>
      <c r="J34" s="1155"/>
      <c r="K34" s="1155"/>
      <c r="L34" s="1155"/>
      <c r="M34" s="1155"/>
      <c r="N34" s="1155"/>
      <c r="O34" s="1155"/>
      <c r="P34" s="1155" t="s">
        <v>1389</v>
      </c>
      <c r="Q34" s="1155"/>
      <c r="R34" s="1155"/>
      <c r="S34" s="1156">
        <f t="shared" si="0"/>
        <v>100</v>
      </c>
      <c r="T34" s="1156">
        <f t="shared" si="1"/>
        <v>102.49999999999999</v>
      </c>
    </row>
    <row r="35" spans="1:20" ht="15.75">
      <c r="A35" s="621" t="s">
        <v>48</v>
      </c>
      <c r="B35" s="1166" t="s">
        <v>1115</v>
      </c>
      <c r="C35" s="621"/>
      <c r="D35" s="1161"/>
      <c r="E35" s="1153"/>
      <c r="F35" s="1153"/>
      <c r="G35" s="1163"/>
      <c r="H35" s="1154"/>
      <c r="I35" s="1155"/>
      <c r="J35" s="1155"/>
      <c r="K35" s="1155"/>
      <c r="L35" s="1155"/>
      <c r="M35" s="1155"/>
      <c r="N35" s="1155"/>
      <c r="O35" s="1155"/>
      <c r="P35" s="1155"/>
      <c r="Q35" s="1155"/>
      <c r="R35" s="1155"/>
      <c r="S35" s="1156"/>
      <c r="T35" s="1156"/>
    </row>
    <row r="36" spans="1:20" ht="15.75">
      <c r="A36" s="622">
        <v>20</v>
      </c>
      <c r="B36" s="1170" t="s">
        <v>1116</v>
      </c>
      <c r="C36" s="622" t="s">
        <v>10</v>
      </c>
      <c r="D36" s="1160"/>
      <c r="E36" s="1160" t="s">
        <v>1359</v>
      </c>
      <c r="F36" s="1153" t="s">
        <v>1367</v>
      </c>
      <c r="G36" s="1160" t="s">
        <v>1376</v>
      </c>
      <c r="H36" s="1154"/>
      <c r="I36" s="1155"/>
      <c r="J36" s="1155"/>
      <c r="K36" s="1155"/>
      <c r="L36" s="1155"/>
      <c r="M36" s="1155"/>
      <c r="N36" s="1155"/>
      <c r="O36" s="1155"/>
      <c r="P36" s="1155" t="s">
        <v>1390</v>
      </c>
      <c r="Q36" s="1155"/>
      <c r="R36" s="1155"/>
      <c r="S36" s="1156">
        <f t="shared" si="0"/>
        <v>104.21729807005005</v>
      </c>
      <c r="T36" s="1156">
        <f t="shared" si="1"/>
        <v>102.88065843621399</v>
      </c>
    </row>
    <row r="37" spans="1:20" ht="15.75">
      <c r="A37" s="621" t="s">
        <v>32</v>
      </c>
      <c r="B37" s="1147" t="s">
        <v>1420</v>
      </c>
      <c r="C37" s="624"/>
      <c r="D37" s="1153"/>
      <c r="E37" s="1153"/>
      <c r="F37" s="1153"/>
      <c r="G37" s="1173"/>
      <c r="H37" s="1154"/>
      <c r="I37" s="1155"/>
      <c r="J37" s="1155"/>
      <c r="K37" s="1155"/>
      <c r="L37" s="1155"/>
      <c r="M37" s="1155"/>
      <c r="N37" s="1155"/>
      <c r="O37" s="1155"/>
      <c r="P37" s="1155"/>
      <c r="Q37" s="1155"/>
      <c r="R37" s="1155"/>
      <c r="S37" s="1156"/>
      <c r="T37" s="1156"/>
    </row>
    <row r="38" spans="1:20" ht="15.75">
      <c r="A38" s="621" t="s">
        <v>38</v>
      </c>
      <c r="B38" s="1147" t="s">
        <v>645</v>
      </c>
      <c r="C38" s="624"/>
      <c r="D38" s="1153"/>
      <c r="E38" s="1153"/>
      <c r="F38" s="1172"/>
      <c r="G38" s="1173"/>
      <c r="H38" s="1154"/>
      <c r="I38" s="1155"/>
      <c r="J38" s="1155"/>
      <c r="K38" s="1155"/>
      <c r="L38" s="1155"/>
      <c r="M38" s="1155"/>
      <c r="N38" s="1155"/>
      <c r="O38" s="1155"/>
      <c r="P38" s="1155"/>
      <c r="Q38" s="1155"/>
      <c r="R38" s="1155"/>
      <c r="S38" s="1156"/>
      <c r="T38" s="1156"/>
    </row>
    <row r="39" spans="1:20" ht="15.75">
      <c r="A39" s="622">
        <v>23</v>
      </c>
      <c r="B39" s="1170" t="s">
        <v>1117</v>
      </c>
      <c r="C39" s="622" t="s">
        <v>29</v>
      </c>
      <c r="D39" s="1153"/>
      <c r="E39" s="1153">
        <v>11</v>
      </c>
      <c r="F39" s="1153">
        <v>11</v>
      </c>
      <c r="G39" s="1154">
        <v>11</v>
      </c>
      <c r="H39" s="1154"/>
      <c r="I39" s="1155"/>
      <c r="J39" s="1155"/>
      <c r="K39" s="1155"/>
      <c r="L39" s="1155"/>
      <c r="M39" s="1155"/>
      <c r="N39" s="1155"/>
      <c r="O39" s="1155"/>
      <c r="P39" s="1155" t="s">
        <v>1391</v>
      </c>
      <c r="Q39" s="1155"/>
      <c r="R39" s="1155"/>
      <c r="S39" s="1156">
        <f t="shared" si="0"/>
        <v>100</v>
      </c>
      <c r="T39" s="1156">
        <f t="shared" si="1"/>
        <v>100</v>
      </c>
    </row>
    <row r="40" spans="1:20" ht="15.75">
      <c r="A40" s="622">
        <v>24</v>
      </c>
      <c r="B40" s="1170" t="s">
        <v>1421</v>
      </c>
      <c r="C40" s="622" t="s">
        <v>11</v>
      </c>
      <c r="D40" s="1173"/>
      <c r="E40" s="1174">
        <v>100</v>
      </c>
      <c r="F40" s="1153" t="s">
        <v>1368</v>
      </c>
      <c r="G40" s="1175" t="s">
        <v>1368</v>
      </c>
      <c r="H40" s="1155"/>
      <c r="I40" s="1155"/>
      <c r="J40" s="1155"/>
      <c r="K40" s="1155"/>
      <c r="L40" s="1155"/>
      <c r="M40" s="1155"/>
      <c r="N40" s="1155"/>
      <c r="O40" s="1155"/>
      <c r="P40" s="1155" t="s">
        <v>1368</v>
      </c>
      <c r="Q40" s="1155"/>
      <c r="R40" s="1155"/>
      <c r="S40" s="1156">
        <f t="shared" si="0"/>
        <v>100</v>
      </c>
      <c r="T40" s="1156">
        <f t="shared" si="1"/>
        <v>100</v>
      </c>
    </row>
    <row r="41" spans="1:20" ht="15.75">
      <c r="A41" s="622">
        <v>25</v>
      </c>
      <c r="B41" s="1170" t="s">
        <v>1118</v>
      </c>
      <c r="C41" s="622" t="s">
        <v>1119</v>
      </c>
      <c r="D41" s="1171"/>
      <c r="E41" s="1171" t="s">
        <v>1360</v>
      </c>
      <c r="F41" s="1153" t="s">
        <v>1360</v>
      </c>
      <c r="G41" s="1176" t="s">
        <v>1360</v>
      </c>
      <c r="H41" s="1154"/>
      <c r="I41" s="1155"/>
      <c r="J41" s="1155"/>
      <c r="K41" s="1155"/>
      <c r="L41" s="1155"/>
      <c r="M41" s="1155"/>
      <c r="N41" s="1155"/>
      <c r="O41" s="1155"/>
      <c r="P41" s="1155" t="s">
        <v>1360</v>
      </c>
      <c r="Q41" s="1155"/>
      <c r="R41" s="1155"/>
      <c r="S41" s="1156">
        <f t="shared" si="0"/>
        <v>100</v>
      </c>
      <c r="T41" s="1156">
        <f t="shared" si="1"/>
        <v>100</v>
      </c>
    </row>
    <row r="42" spans="1:20" ht="15.75">
      <c r="A42" s="622">
        <v>26</v>
      </c>
      <c r="B42" s="1152" t="s">
        <v>1120</v>
      </c>
      <c r="C42" s="622" t="s">
        <v>1119</v>
      </c>
      <c r="D42" s="1177"/>
      <c r="E42" s="1178"/>
      <c r="F42" s="1153"/>
      <c r="G42" s="1179"/>
      <c r="H42" s="1154"/>
      <c r="I42" s="1155"/>
      <c r="J42" s="1155"/>
      <c r="K42" s="1155"/>
      <c r="L42" s="1155"/>
      <c r="M42" s="1155"/>
      <c r="N42" s="1155"/>
      <c r="O42" s="1155"/>
      <c r="P42" s="1155"/>
      <c r="Q42" s="1155"/>
      <c r="R42" s="1155"/>
      <c r="S42" s="1156"/>
      <c r="T42" s="1156"/>
    </row>
    <row r="43" spans="1:20" ht="25.5">
      <c r="A43" s="622">
        <v>27</v>
      </c>
      <c r="B43" s="1152" t="s">
        <v>1121</v>
      </c>
      <c r="C43" s="625" t="s">
        <v>1122</v>
      </c>
      <c r="D43" s="1177"/>
      <c r="E43" s="1178">
        <v>48</v>
      </c>
      <c r="F43" s="1153" t="s">
        <v>1369</v>
      </c>
      <c r="G43" s="1179" t="s">
        <v>1377</v>
      </c>
      <c r="H43" s="1154"/>
      <c r="I43" s="1155"/>
      <c r="J43" s="1155"/>
      <c r="K43" s="1155"/>
      <c r="L43" s="1155"/>
      <c r="M43" s="1155"/>
      <c r="N43" s="1155"/>
      <c r="O43" s="1155"/>
      <c r="P43" s="1155" t="s">
        <v>1392</v>
      </c>
      <c r="Q43" s="1155"/>
      <c r="R43" s="1155"/>
      <c r="S43" s="1156">
        <f t="shared" si="0"/>
        <v>114.58333333333333</v>
      </c>
      <c r="T43" s="1156">
        <f t="shared" si="1"/>
        <v>109.09090909090908</v>
      </c>
    </row>
    <row r="44" spans="1:20" ht="15.75">
      <c r="A44" s="621" t="s">
        <v>42</v>
      </c>
      <c r="B44" s="1147" t="s">
        <v>646</v>
      </c>
      <c r="C44" s="624"/>
      <c r="D44" s="1177"/>
      <c r="E44" s="1177"/>
      <c r="F44" s="1153"/>
      <c r="G44" s="1195"/>
      <c r="H44" s="1154"/>
      <c r="I44" s="1155"/>
      <c r="J44" s="1155"/>
      <c r="K44" s="1155"/>
      <c r="L44" s="1155"/>
      <c r="M44" s="1155"/>
      <c r="N44" s="1155"/>
      <c r="O44" s="1155"/>
      <c r="P44" s="1155"/>
      <c r="Q44" s="1155"/>
      <c r="R44" s="1155"/>
      <c r="S44" s="1156"/>
      <c r="T44" s="1156"/>
    </row>
    <row r="45" spans="1:20" ht="15.75">
      <c r="A45" s="622">
        <v>28</v>
      </c>
      <c r="B45" s="1180" t="s">
        <v>1128</v>
      </c>
      <c r="C45" s="622" t="s">
        <v>11</v>
      </c>
      <c r="D45" s="1181"/>
      <c r="E45" s="1182" t="s">
        <v>1361</v>
      </c>
      <c r="F45" s="1153" t="s">
        <v>1361</v>
      </c>
      <c r="G45" s="1181" t="s">
        <v>1361</v>
      </c>
      <c r="H45" s="1155"/>
      <c r="I45" s="1155"/>
      <c r="J45" s="1155"/>
      <c r="K45" s="1155"/>
      <c r="L45" s="1155"/>
      <c r="M45" s="1155"/>
      <c r="N45" s="1155"/>
      <c r="O45" s="1155"/>
      <c r="P45" s="1155" t="s">
        <v>1361</v>
      </c>
      <c r="Q45" s="1155"/>
      <c r="R45" s="1155"/>
      <c r="S45" s="1156">
        <f t="shared" si="0"/>
        <v>100</v>
      </c>
      <c r="T45" s="1156">
        <f t="shared" si="1"/>
        <v>100</v>
      </c>
    </row>
    <row r="46" spans="1:20" ht="15.75">
      <c r="A46" s="628">
        <v>29</v>
      </c>
      <c r="B46" s="1152" t="s">
        <v>1123</v>
      </c>
      <c r="C46" s="629" t="s">
        <v>1124</v>
      </c>
      <c r="D46" s="1155"/>
      <c r="E46" s="1183"/>
      <c r="F46" s="1172"/>
      <c r="G46" s="1183"/>
      <c r="H46" s="1184"/>
      <c r="I46" s="1155"/>
      <c r="J46" s="1155"/>
      <c r="K46" s="1155"/>
      <c r="L46" s="1155"/>
      <c r="M46" s="1155"/>
      <c r="N46" s="1155"/>
      <c r="O46" s="1155"/>
      <c r="P46" s="1155"/>
      <c r="Q46" s="1155"/>
      <c r="R46" s="1155"/>
      <c r="S46" s="1156"/>
      <c r="T46" s="1156"/>
    </row>
    <row r="47" spans="1:20" ht="15.75">
      <c r="A47" s="628">
        <v>30</v>
      </c>
      <c r="B47" s="1152" t="s">
        <v>1125</v>
      </c>
      <c r="C47" s="629" t="s">
        <v>1124</v>
      </c>
      <c r="D47" s="1177"/>
      <c r="E47" s="1183"/>
      <c r="F47" s="1172"/>
      <c r="G47" s="1183"/>
      <c r="H47" s="1154">
        <v>1</v>
      </c>
      <c r="I47" s="1155"/>
      <c r="J47" s="1155"/>
      <c r="K47" s="1155"/>
      <c r="L47" s="1155"/>
      <c r="M47" s="1155"/>
      <c r="N47" s="1155"/>
      <c r="O47" s="1155"/>
      <c r="P47" s="1155"/>
      <c r="Q47" s="1155"/>
      <c r="R47" s="1155"/>
      <c r="S47" s="1156"/>
      <c r="T47" s="1156"/>
    </row>
    <row r="48" spans="1:20" ht="15.75">
      <c r="A48" s="626" t="s">
        <v>35</v>
      </c>
      <c r="B48" s="1147" t="s">
        <v>647</v>
      </c>
      <c r="C48" s="627"/>
      <c r="D48" s="1153"/>
      <c r="E48" s="1153"/>
      <c r="F48" s="1172"/>
      <c r="G48" s="1153"/>
      <c r="H48" s="1154"/>
      <c r="I48" s="1155"/>
      <c r="J48" s="1155"/>
      <c r="K48" s="1155"/>
      <c r="L48" s="1155"/>
      <c r="M48" s="1155"/>
      <c r="N48" s="1155"/>
      <c r="O48" s="1155"/>
      <c r="P48" s="1155"/>
      <c r="Q48" s="1155"/>
      <c r="R48" s="1155"/>
      <c r="S48" s="1156"/>
      <c r="T48" s="1156"/>
    </row>
    <row r="49" spans="1:20" ht="15.75">
      <c r="A49" s="625">
        <v>31</v>
      </c>
      <c r="B49" s="1152" t="s">
        <v>1126</v>
      </c>
      <c r="C49" s="630" t="s">
        <v>11</v>
      </c>
      <c r="D49" s="1153"/>
      <c r="E49" s="1153"/>
      <c r="F49" s="1172">
        <v>1</v>
      </c>
      <c r="G49" s="1185">
        <v>100</v>
      </c>
      <c r="H49" s="1154"/>
      <c r="I49" s="1155"/>
      <c r="J49" s="1155"/>
      <c r="K49" s="1155"/>
      <c r="L49" s="1155"/>
      <c r="M49" s="1155"/>
      <c r="N49" s="1155"/>
      <c r="O49" s="1155"/>
      <c r="P49" s="1155"/>
      <c r="Q49" s="1155"/>
      <c r="R49" s="1155"/>
      <c r="S49" s="1156"/>
      <c r="T49" s="1156">
        <f t="shared" si="1"/>
        <v>0</v>
      </c>
    </row>
    <row r="50" spans="1:20" ht="31.5">
      <c r="A50" s="625">
        <v>32</v>
      </c>
      <c r="B50" s="1152" t="s">
        <v>1127</v>
      </c>
      <c r="C50" s="630" t="s">
        <v>11</v>
      </c>
      <c r="D50" s="1154"/>
      <c r="E50" s="1154"/>
      <c r="F50" s="1197">
        <v>1</v>
      </c>
      <c r="G50" s="1154">
        <v>60</v>
      </c>
      <c r="H50" s="1154"/>
      <c r="I50" s="1186"/>
      <c r="J50" s="1186"/>
      <c r="K50" s="1186"/>
      <c r="L50" s="1186"/>
      <c r="M50" s="1186"/>
      <c r="N50" s="1186"/>
      <c r="O50" s="1186"/>
      <c r="P50" s="1196">
        <v>100</v>
      </c>
      <c r="Q50" s="1186"/>
      <c r="R50" s="1186"/>
      <c r="S50" s="1156"/>
      <c r="T50" s="1156" t="s">
        <v>1393</v>
      </c>
    </row>
    <row r="51" spans="1:20" ht="31.5">
      <c r="A51" s="625">
        <v>33</v>
      </c>
      <c r="B51" s="1168" t="s">
        <v>1423</v>
      </c>
      <c r="C51" s="625" t="s">
        <v>11</v>
      </c>
      <c r="D51" s="1155"/>
      <c r="E51" s="1155"/>
      <c r="F51" s="1172"/>
      <c r="G51" s="1154">
        <v>100</v>
      </c>
      <c r="H51" s="1154">
        <v>100</v>
      </c>
      <c r="I51" s="1154">
        <v>100</v>
      </c>
      <c r="J51" s="1154">
        <v>100</v>
      </c>
      <c r="K51" s="1154">
        <v>100</v>
      </c>
      <c r="L51" s="1154">
        <v>100</v>
      </c>
      <c r="M51" s="1154">
        <v>100</v>
      </c>
      <c r="N51" s="1154">
        <v>100</v>
      </c>
      <c r="O51" s="1154">
        <v>100</v>
      </c>
      <c r="P51" s="1154">
        <v>100</v>
      </c>
      <c r="Q51" s="1194"/>
      <c r="R51" s="1194"/>
      <c r="S51" s="1156"/>
      <c r="T51" s="1156"/>
    </row>
  </sheetData>
  <mergeCells count="15">
    <mergeCell ref="F6:F7"/>
    <mergeCell ref="G6:G7"/>
    <mergeCell ref="S6:S7"/>
    <mergeCell ref="T6:T7"/>
    <mergeCell ref="A1:T1"/>
    <mergeCell ref="A2:T2"/>
    <mergeCell ref="A3:T3"/>
    <mergeCell ref="A5:A7"/>
    <mergeCell ref="B5:B7"/>
    <mergeCell ref="C5:C7"/>
    <mergeCell ref="D5:D7"/>
    <mergeCell ref="F5:G5"/>
    <mergeCell ref="S5:T5"/>
    <mergeCell ref="E5:E7"/>
    <mergeCell ref="H5:R7"/>
  </mergeCells>
  <printOptions horizontalCentered="1"/>
  <pageMargins left="0.196850393700787" right="0.196850393700787" top="0.77" bottom="0.61" header="0.31496062992126" footer="0.27559055118110198"/>
  <pageSetup paperSize="9" scale="90" orientation="landscape" r:id="rId1"/>
  <colBreaks count="1" manualBreakCount="1">
    <brk id="20" max="1048575" man="1"/>
  </colBreak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0070C0"/>
    <pageSetUpPr fitToPage="1"/>
  </sheetPr>
  <dimension ref="A1:AQ412"/>
  <sheetViews>
    <sheetView zoomScale="55" zoomScaleNormal="55" workbookViewId="0">
      <pane xSplit="2" ySplit="8" topLeftCell="C9" activePane="bottomRight" state="frozen"/>
      <selection pane="topRight"/>
      <selection pane="bottomLeft"/>
      <selection pane="bottomRight" activeCell="C21" sqref="C21"/>
    </sheetView>
  </sheetViews>
  <sheetFormatPr defaultColWidth="9" defaultRowHeight="18.75"/>
  <cols>
    <col min="1" max="1" width="4.5" style="67" customWidth="1"/>
    <col min="2" max="2" width="24.625" style="68" customWidth="1"/>
    <col min="3" max="5" width="7.625" style="69" customWidth="1"/>
    <col min="6" max="6" width="11.625" style="69" customWidth="1"/>
    <col min="7" max="10" width="7.625" style="70" customWidth="1"/>
    <col min="11" max="11" width="7.875" style="70" hidden="1" customWidth="1"/>
    <col min="12" max="14" width="8.125" style="70" hidden="1" customWidth="1"/>
    <col min="15" max="15" width="7.625" style="70" hidden="1" customWidth="1"/>
    <col min="16" max="16" width="8.125" style="70" hidden="1" customWidth="1"/>
    <col min="17" max="17" width="8.625" style="70" hidden="1" customWidth="1"/>
    <col min="18" max="18" width="8.125" style="70" hidden="1" customWidth="1"/>
    <col min="19" max="22" width="7.625" style="70" customWidth="1"/>
    <col min="23" max="23" width="8" style="70" customWidth="1"/>
    <col min="24" max="24" width="9" style="70"/>
    <col min="25" max="25" width="9.125" style="70" customWidth="1"/>
    <col min="26" max="26" width="8.625" style="70" customWidth="1"/>
    <col min="27" max="27" width="7.625" style="70" customWidth="1"/>
    <col min="28" max="28" width="8.125" style="70" customWidth="1"/>
    <col min="29" max="29" width="8.625" style="70" customWidth="1"/>
    <col min="30" max="30" width="8.125" style="70" customWidth="1"/>
    <col min="31" max="31" width="8" style="70" customWidth="1"/>
    <col min="32" max="32" width="9" style="70"/>
    <col min="33" max="33" width="9.125" style="70" customWidth="1"/>
    <col min="34" max="34" width="8.625" style="70" customWidth="1"/>
    <col min="35" max="35" width="7.625" style="70" customWidth="1"/>
    <col min="36" max="36" width="8.125" style="70" customWidth="1"/>
    <col min="37" max="37" width="8.625" style="70" customWidth="1"/>
    <col min="38" max="38" width="8.125" style="70" customWidth="1"/>
    <col min="39" max="42" width="7.625" style="70" customWidth="1"/>
    <col min="43" max="43" width="7" style="70" customWidth="1"/>
    <col min="44" max="16384" width="9" style="71"/>
  </cols>
  <sheetData>
    <row r="1" spans="1:43" s="60" customFormat="1" ht="32.25" customHeight="1">
      <c r="A1" s="72" t="s">
        <v>126</v>
      </c>
      <c r="B1"/>
      <c r="C1"/>
      <c r="D1"/>
      <c r="E1"/>
      <c r="F1"/>
      <c r="G1"/>
      <c r="H1"/>
      <c r="I1"/>
      <c r="J1"/>
      <c r="K1"/>
      <c r="L1"/>
      <c r="M1"/>
      <c r="N1"/>
      <c r="O1"/>
      <c r="P1"/>
      <c r="Q1"/>
      <c r="R1"/>
      <c r="S1"/>
      <c r="T1"/>
      <c r="U1"/>
      <c r="V1"/>
      <c r="W1"/>
      <c r="X1"/>
      <c r="Y1"/>
      <c r="Z1"/>
      <c r="AA1"/>
      <c r="AB1"/>
      <c r="AC1"/>
      <c r="AD1"/>
      <c r="AE1" s="57"/>
      <c r="AF1" s="58"/>
      <c r="AG1" s="58"/>
      <c r="AH1" s="58"/>
      <c r="AI1" s="58"/>
      <c r="AJ1" s="58"/>
      <c r="AK1" s="58"/>
      <c r="AL1" s="58"/>
      <c r="AM1" s="58"/>
      <c r="AN1" s="58"/>
      <c r="AO1" s="58"/>
      <c r="AP1" s="58"/>
      <c r="AQ1" s="57" t="s">
        <v>69</v>
      </c>
    </row>
    <row r="2" spans="1:43" ht="42" customHeight="1">
      <c r="A2" s="1834" t="s">
        <v>127</v>
      </c>
      <c r="B2" s="1834"/>
      <c r="C2" s="1834"/>
      <c r="D2" s="1834"/>
      <c r="E2" s="1834"/>
      <c r="F2" s="1834"/>
      <c r="G2" s="1834"/>
      <c r="H2" s="1834"/>
      <c r="I2" s="1834"/>
      <c r="J2" s="1834"/>
      <c r="K2" s="1834"/>
      <c r="L2" s="1834"/>
      <c r="M2" s="1834"/>
      <c r="N2" s="1834"/>
      <c r="O2" s="1834"/>
      <c r="P2" s="1834"/>
      <c r="Q2" s="1834"/>
      <c r="R2" s="1834"/>
      <c r="S2" s="1834"/>
      <c r="T2" s="1834"/>
      <c r="U2" s="1834"/>
      <c r="V2" s="1834"/>
      <c r="W2" s="1834"/>
      <c r="X2" s="1834"/>
      <c r="Y2" s="1834"/>
      <c r="Z2" s="1834"/>
      <c r="AA2" s="1834"/>
      <c r="AB2" s="1834"/>
      <c r="AC2" s="1834"/>
      <c r="AD2" s="1834"/>
      <c r="AE2" s="1834"/>
      <c r="AF2" s="1834"/>
      <c r="AG2" s="1834"/>
      <c r="AH2" s="1834"/>
      <c r="AI2" s="1834"/>
      <c r="AJ2" s="1834"/>
      <c r="AK2" s="1834"/>
      <c r="AL2" s="1834"/>
      <c r="AM2" s="1834"/>
      <c r="AN2" s="1834"/>
      <c r="AO2" s="1834"/>
      <c r="AP2" s="1834"/>
      <c r="AQ2" s="1834"/>
    </row>
    <row r="3" spans="1:43" s="61" customFormat="1" ht="35.450000000000003" customHeight="1">
      <c r="A3" s="1835" t="s">
        <v>128</v>
      </c>
      <c r="B3" s="1835"/>
      <c r="C3" s="1835"/>
      <c r="D3" s="1835"/>
      <c r="E3" s="1835"/>
      <c r="F3" s="1835"/>
      <c r="G3" s="1835"/>
      <c r="H3" s="1835"/>
      <c r="I3" s="1835"/>
      <c r="J3" s="1835"/>
      <c r="K3" s="1835"/>
      <c r="L3" s="1835"/>
      <c r="M3" s="1835"/>
      <c r="N3" s="1835"/>
      <c r="O3" s="1835"/>
      <c r="P3" s="1835"/>
      <c r="Q3" s="1835"/>
      <c r="R3" s="1835"/>
      <c r="S3" s="1835"/>
      <c r="T3" s="1835"/>
      <c r="U3" s="1835"/>
      <c r="V3" s="1835"/>
      <c r="W3" s="1835"/>
      <c r="X3" s="1835"/>
      <c r="Y3" s="1835"/>
      <c r="Z3" s="1835"/>
      <c r="AA3" s="1835"/>
      <c r="AB3" s="1835"/>
      <c r="AC3" s="1835"/>
      <c r="AD3" s="1835"/>
      <c r="AE3" s="1835"/>
      <c r="AF3" s="1835"/>
      <c r="AG3" s="1835"/>
      <c r="AH3" s="1835"/>
      <c r="AI3" s="1835"/>
      <c r="AJ3" s="1835"/>
      <c r="AK3" s="1835"/>
      <c r="AL3" s="1835"/>
      <c r="AM3" s="1835"/>
      <c r="AN3" s="1835"/>
      <c r="AO3" s="1835"/>
      <c r="AP3" s="1835"/>
      <c r="AQ3" s="1835"/>
    </row>
    <row r="4" spans="1:43" s="62" customFormat="1" ht="43.5" customHeight="1">
      <c r="A4" s="1844" t="s">
        <v>1</v>
      </c>
      <c r="B4" s="1844" t="s">
        <v>129</v>
      </c>
      <c r="C4" s="1844" t="s">
        <v>130</v>
      </c>
      <c r="D4" s="1844" t="s">
        <v>131</v>
      </c>
      <c r="E4" s="1844" t="s">
        <v>132</v>
      </c>
      <c r="F4" s="1836" t="s">
        <v>133</v>
      </c>
      <c r="G4" s="1836"/>
      <c r="H4" s="1836"/>
      <c r="I4" s="1836"/>
      <c r="J4" s="1836"/>
      <c r="K4" s="1837" t="s">
        <v>134</v>
      </c>
      <c r="L4" s="1837"/>
      <c r="M4" s="1837"/>
      <c r="N4" s="1837"/>
      <c r="O4" s="1837" t="s">
        <v>135</v>
      </c>
      <c r="P4" s="1837"/>
      <c r="Q4" s="1837"/>
      <c r="R4" s="1837"/>
      <c r="S4" s="1838" t="s">
        <v>136</v>
      </c>
      <c r="T4" s="1839"/>
      <c r="U4" s="1839"/>
      <c r="V4" s="1840"/>
      <c r="W4" s="1838" t="s">
        <v>137</v>
      </c>
      <c r="X4" s="1839"/>
      <c r="Y4" s="1839"/>
      <c r="Z4" s="1840"/>
      <c r="AA4" s="1838" t="s">
        <v>138</v>
      </c>
      <c r="AB4" s="1839"/>
      <c r="AC4" s="1839"/>
      <c r="AD4" s="1840"/>
      <c r="AE4" s="1838" t="s">
        <v>139</v>
      </c>
      <c r="AF4" s="1839"/>
      <c r="AG4" s="1839"/>
      <c r="AH4" s="1840"/>
      <c r="AI4" s="1838" t="s">
        <v>140</v>
      </c>
      <c r="AJ4" s="1839"/>
      <c r="AK4" s="1839"/>
      <c r="AL4" s="1840"/>
      <c r="AM4" s="1838" t="s">
        <v>141</v>
      </c>
      <c r="AN4" s="1839"/>
      <c r="AO4" s="1839"/>
      <c r="AP4" s="1840"/>
      <c r="AQ4" s="1841" t="s">
        <v>142</v>
      </c>
    </row>
    <row r="5" spans="1:43" s="62" customFormat="1" ht="43.5" customHeight="1">
      <c r="A5" s="1845"/>
      <c r="B5" s="1845"/>
      <c r="C5" s="1845"/>
      <c r="D5" s="1845"/>
      <c r="E5" s="1845"/>
      <c r="F5" s="1836" t="s">
        <v>143</v>
      </c>
      <c r="G5" s="1836" t="s">
        <v>144</v>
      </c>
      <c r="H5" s="1836"/>
      <c r="I5" s="1836"/>
      <c r="J5" s="1836"/>
      <c r="K5" s="1837" t="s">
        <v>145</v>
      </c>
      <c r="L5" s="1837" t="s">
        <v>146</v>
      </c>
      <c r="M5" s="1837"/>
      <c r="N5" s="1837"/>
      <c r="O5" s="1837" t="s">
        <v>145</v>
      </c>
      <c r="P5" s="1837" t="s">
        <v>146</v>
      </c>
      <c r="Q5" s="1837"/>
      <c r="R5" s="1837"/>
      <c r="S5" s="1837" t="s">
        <v>145</v>
      </c>
      <c r="T5" s="1837" t="s">
        <v>147</v>
      </c>
      <c r="U5" s="1837"/>
      <c r="V5" s="1837"/>
      <c r="W5" s="1837" t="s">
        <v>145</v>
      </c>
      <c r="X5" s="1837" t="s">
        <v>146</v>
      </c>
      <c r="Y5" s="1837"/>
      <c r="Z5" s="1837"/>
      <c r="AA5" s="1837" t="s">
        <v>145</v>
      </c>
      <c r="AB5" s="1837" t="s">
        <v>146</v>
      </c>
      <c r="AC5" s="1837"/>
      <c r="AD5" s="1837"/>
      <c r="AE5" s="1837" t="s">
        <v>145</v>
      </c>
      <c r="AF5" s="1837" t="s">
        <v>146</v>
      </c>
      <c r="AG5" s="1837"/>
      <c r="AH5" s="1837"/>
      <c r="AI5" s="1837" t="s">
        <v>145</v>
      </c>
      <c r="AJ5" s="1837" t="s">
        <v>146</v>
      </c>
      <c r="AK5" s="1837"/>
      <c r="AL5" s="1837"/>
      <c r="AM5" s="1837" t="s">
        <v>145</v>
      </c>
      <c r="AN5" s="1837" t="s">
        <v>147</v>
      </c>
      <c r="AO5" s="1837"/>
      <c r="AP5" s="1837"/>
      <c r="AQ5" s="1842"/>
    </row>
    <row r="6" spans="1:43" s="62" customFormat="1" ht="43.5" customHeight="1">
      <c r="A6" s="1842"/>
      <c r="B6" s="1842"/>
      <c r="C6" s="1842"/>
      <c r="D6" s="1842"/>
      <c r="E6" s="1842"/>
      <c r="F6" s="1837"/>
      <c r="G6" s="1837" t="s">
        <v>145</v>
      </c>
      <c r="H6" s="1837" t="s">
        <v>148</v>
      </c>
      <c r="I6" s="1846"/>
      <c r="J6" s="1846"/>
      <c r="K6" s="1837"/>
      <c r="L6" s="1837" t="s">
        <v>145</v>
      </c>
      <c r="M6" s="1837" t="s">
        <v>149</v>
      </c>
      <c r="N6" s="1837" t="s">
        <v>150</v>
      </c>
      <c r="O6" s="1837"/>
      <c r="P6" s="1837" t="s">
        <v>145</v>
      </c>
      <c r="Q6" s="1837" t="s">
        <v>149</v>
      </c>
      <c r="R6" s="1837" t="s">
        <v>150</v>
      </c>
      <c r="S6" s="1837"/>
      <c r="T6" s="1837" t="s">
        <v>145</v>
      </c>
      <c r="U6" s="1837" t="s">
        <v>149</v>
      </c>
      <c r="V6" s="1837" t="s">
        <v>150</v>
      </c>
      <c r="W6" s="1837"/>
      <c r="X6" s="1837" t="s">
        <v>145</v>
      </c>
      <c r="Y6" s="1837" t="s">
        <v>149</v>
      </c>
      <c r="Z6" s="1837" t="s">
        <v>150</v>
      </c>
      <c r="AA6" s="1837"/>
      <c r="AB6" s="1837" t="s">
        <v>145</v>
      </c>
      <c r="AC6" s="1837" t="s">
        <v>149</v>
      </c>
      <c r="AD6" s="1837" t="s">
        <v>150</v>
      </c>
      <c r="AE6" s="1837"/>
      <c r="AF6" s="1837" t="s">
        <v>145</v>
      </c>
      <c r="AG6" s="1837" t="s">
        <v>149</v>
      </c>
      <c r="AH6" s="1837" t="s">
        <v>150</v>
      </c>
      <c r="AI6" s="1837"/>
      <c r="AJ6" s="1837" t="s">
        <v>145</v>
      </c>
      <c r="AK6" s="1837" t="s">
        <v>149</v>
      </c>
      <c r="AL6" s="1837" t="s">
        <v>150</v>
      </c>
      <c r="AM6" s="1837"/>
      <c r="AN6" s="1837" t="s">
        <v>145</v>
      </c>
      <c r="AO6" s="1837" t="s">
        <v>149</v>
      </c>
      <c r="AP6" s="1837" t="s">
        <v>150</v>
      </c>
      <c r="AQ6" s="1842"/>
    </row>
    <row r="7" spans="1:43" s="62" customFormat="1" ht="60" customHeight="1">
      <c r="A7" s="1843"/>
      <c r="B7" s="1843"/>
      <c r="C7" s="1843"/>
      <c r="D7" s="1843"/>
      <c r="E7" s="1843"/>
      <c r="F7" s="1837"/>
      <c r="G7" s="1846"/>
      <c r="H7" s="8" t="s">
        <v>145</v>
      </c>
      <c r="I7" s="8" t="s">
        <v>149</v>
      </c>
      <c r="J7" s="8" t="s">
        <v>150</v>
      </c>
      <c r="K7" s="1837"/>
      <c r="L7" s="1837"/>
      <c r="M7" s="1837"/>
      <c r="N7" s="1837"/>
      <c r="O7" s="1837"/>
      <c r="P7" s="1837"/>
      <c r="Q7" s="1837"/>
      <c r="R7" s="1837"/>
      <c r="S7" s="1837"/>
      <c r="T7" s="1837"/>
      <c r="U7" s="1837"/>
      <c r="V7" s="1837"/>
      <c r="W7" s="1837"/>
      <c r="X7" s="1837"/>
      <c r="Y7" s="1837"/>
      <c r="Z7" s="1837"/>
      <c r="AA7" s="1837"/>
      <c r="AB7" s="1837"/>
      <c r="AC7" s="1837"/>
      <c r="AD7" s="1837"/>
      <c r="AE7" s="1837"/>
      <c r="AF7" s="1837"/>
      <c r="AG7" s="1837"/>
      <c r="AH7" s="1837"/>
      <c r="AI7" s="1837"/>
      <c r="AJ7" s="1837"/>
      <c r="AK7" s="1837"/>
      <c r="AL7" s="1837"/>
      <c r="AM7" s="1837"/>
      <c r="AN7" s="1837"/>
      <c r="AO7" s="1837"/>
      <c r="AP7" s="1837"/>
      <c r="AQ7" s="1843"/>
    </row>
    <row r="8" spans="1:43" s="63" customFormat="1" ht="30.75" customHeight="1">
      <c r="A8" s="8">
        <v>1</v>
      </c>
      <c r="B8" s="8">
        <v>2</v>
      </c>
      <c r="C8" s="8">
        <v>3</v>
      </c>
      <c r="D8" s="8">
        <v>4</v>
      </c>
      <c r="E8" s="8">
        <v>5</v>
      </c>
      <c r="F8" s="8">
        <v>6</v>
      </c>
      <c r="G8" s="8">
        <v>7</v>
      </c>
      <c r="H8" s="8">
        <v>8</v>
      </c>
      <c r="I8" s="8">
        <v>9</v>
      </c>
      <c r="J8" s="8">
        <v>10</v>
      </c>
      <c r="K8" s="8">
        <v>11</v>
      </c>
      <c r="L8" s="8">
        <v>12</v>
      </c>
      <c r="M8" s="8">
        <v>13</v>
      </c>
      <c r="N8" s="8">
        <v>14</v>
      </c>
      <c r="O8" s="8">
        <v>15</v>
      </c>
      <c r="P8" s="8">
        <v>16</v>
      </c>
      <c r="Q8" s="8">
        <v>17</v>
      </c>
      <c r="R8" s="8">
        <v>18</v>
      </c>
      <c r="S8" s="8">
        <v>11</v>
      </c>
      <c r="T8" s="8">
        <v>12</v>
      </c>
      <c r="U8" s="8">
        <v>13</v>
      </c>
      <c r="V8" s="8">
        <v>14</v>
      </c>
      <c r="W8" s="8">
        <v>15</v>
      </c>
      <c r="X8" s="8">
        <v>16</v>
      </c>
      <c r="Y8" s="8">
        <v>17</v>
      </c>
      <c r="Z8" s="8">
        <v>18</v>
      </c>
      <c r="AA8" s="8">
        <v>19</v>
      </c>
      <c r="AB8" s="8">
        <v>20</v>
      </c>
      <c r="AC8" s="8">
        <v>21</v>
      </c>
      <c r="AD8" s="8">
        <v>22</v>
      </c>
      <c r="AE8" s="8">
        <v>23</v>
      </c>
      <c r="AF8" s="8">
        <v>24</v>
      </c>
      <c r="AG8" s="8">
        <v>25</v>
      </c>
      <c r="AH8" s="8">
        <v>26</v>
      </c>
      <c r="AI8" s="8">
        <v>27</v>
      </c>
      <c r="AJ8" s="8">
        <v>28</v>
      </c>
      <c r="AK8" s="8">
        <v>29</v>
      </c>
      <c r="AL8" s="8">
        <v>30</v>
      </c>
      <c r="AM8" s="8">
        <v>31</v>
      </c>
      <c r="AN8" s="8">
        <v>32</v>
      </c>
      <c r="AO8" s="8">
        <v>33</v>
      </c>
      <c r="AP8" s="8">
        <v>34</v>
      </c>
      <c r="AQ8" s="8">
        <v>35</v>
      </c>
    </row>
    <row r="9" spans="1:43" ht="51.75" customHeight="1">
      <c r="A9" s="73"/>
      <c r="B9" s="74" t="s">
        <v>151</v>
      </c>
      <c r="C9" s="75"/>
      <c r="D9" s="75"/>
      <c r="E9" s="75"/>
      <c r="F9" s="75"/>
      <c r="G9" s="76"/>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row>
    <row r="10" spans="1:43" s="64" customFormat="1" ht="48" customHeight="1">
      <c r="A10" s="77" t="s">
        <v>38</v>
      </c>
      <c r="B10" s="78" t="s">
        <v>152</v>
      </c>
      <c r="C10" s="79"/>
      <c r="D10" s="79"/>
      <c r="E10" s="79"/>
      <c r="F10" s="79"/>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row>
    <row r="11" spans="1:43" ht="30" customHeight="1">
      <c r="A11" s="81">
        <v>1</v>
      </c>
      <c r="B11" s="82" t="s">
        <v>153</v>
      </c>
      <c r="C11" s="83"/>
      <c r="D11" s="83"/>
      <c r="E11" s="83"/>
      <c r="F11" s="83"/>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row>
    <row r="12" spans="1:43" ht="30" customHeight="1">
      <c r="A12" s="81">
        <v>2</v>
      </c>
      <c r="B12" s="82" t="s">
        <v>153</v>
      </c>
      <c r="C12" s="83"/>
      <c r="D12" s="83"/>
      <c r="E12" s="83"/>
      <c r="F12" s="83"/>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row>
    <row r="13" spans="1:43" ht="30" customHeight="1">
      <c r="A13" s="81"/>
      <c r="B13" s="104" t="s">
        <v>154</v>
      </c>
      <c r="C13" s="83"/>
      <c r="D13" s="83"/>
      <c r="E13" s="83"/>
      <c r="F13" s="83"/>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row>
    <row r="14" spans="1:43" s="64" customFormat="1" ht="42" customHeight="1">
      <c r="A14" s="77" t="s">
        <v>42</v>
      </c>
      <c r="B14" s="78" t="s">
        <v>152</v>
      </c>
      <c r="C14" s="79"/>
      <c r="D14" s="79"/>
      <c r="E14" s="79"/>
      <c r="F14" s="79"/>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row>
    <row r="15" spans="1:43" s="64" customFormat="1" ht="30" customHeight="1">
      <c r="A15" s="81">
        <v>1</v>
      </c>
      <c r="B15" s="82" t="s">
        <v>153</v>
      </c>
      <c r="C15" s="79"/>
      <c r="D15" s="79"/>
      <c r="E15" s="79"/>
      <c r="F15" s="79"/>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row>
    <row r="16" spans="1:43" s="64" customFormat="1" ht="31.5" customHeight="1">
      <c r="A16" s="81">
        <v>2</v>
      </c>
      <c r="B16" s="82" t="s">
        <v>155</v>
      </c>
      <c r="C16" s="79"/>
      <c r="D16" s="79"/>
      <c r="E16" s="79"/>
      <c r="F16" s="79"/>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row>
    <row r="17" spans="1:43" s="64" customFormat="1" ht="27" hidden="1" customHeight="1">
      <c r="A17" s="81"/>
      <c r="B17" s="104" t="s">
        <v>154</v>
      </c>
      <c r="C17" s="79"/>
      <c r="D17" s="79"/>
      <c r="E17" s="79"/>
      <c r="F17" s="79"/>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row>
    <row r="18" spans="1:43" s="65" customFormat="1" ht="19.5" hidden="1">
      <c r="A18" s="85" t="s">
        <v>42</v>
      </c>
      <c r="B18" s="86" t="s">
        <v>156</v>
      </c>
      <c r="C18" s="87"/>
      <c r="D18" s="87"/>
      <c r="E18" s="87"/>
      <c r="F18" s="87"/>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row>
    <row r="19" spans="1:43" s="65" customFormat="1" ht="42" hidden="1" customHeight="1">
      <c r="A19" s="85"/>
      <c r="B19" s="86" t="s">
        <v>152</v>
      </c>
      <c r="C19" s="87"/>
      <c r="D19" s="87"/>
      <c r="E19" s="87"/>
      <c r="F19" s="87"/>
      <c r="G19" s="88"/>
      <c r="H19" s="88"/>
      <c r="I19" s="88"/>
      <c r="J19" s="88"/>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row>
    <row r="20" spans="1:43" s="65" customFormat="1" ht="42" hidden="1" customHeight="1">
      <c r="A20" s="85"/>
      <c r="B20" s="86" t="s">
        <v>157</v>
      </c>
      <c r="C20" s="87"/>
      <c r="D20" s="87"/>
      <c r="E20" s="87"/>
      <c r="F20" s="87"/>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row>
    <row r="21" spans="1:43" s="64" customFormat="1" ht="39.75" hidden="1" customHeight="1">
      <c r="A21" s="81">
        <v>1</v>
      </c>
      <c r="B21" s="82" t="s">
        <v>153</v>
      </c>
      <c r="C21" s="79"/>
      <c r="D21" s="79"/>
      <c r="E21" s="79"/>
      <c r="F21" s="79"/>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row>
    <row r="22" spans="1:43" s="64" customFormat="1" ht="36.75" hidden="1" customHeight="1">
      <c r="A22" s="81">
        <v>2</v>
      </c>
      <c r="B22" s="82" t="s">
        <v>155</v>
      </c>
      <c r="C22" s="79"/>
      <c r="D22" s="79"/>
      <c r="E22" s="79"/>
      <c r="F22" s="79"/>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row>
    <row r="23" spans="1:43" s="65" customFormat="1" ht="24.75" hidden="1" customHeight="1">
      <c r="A23" s="85"/>
      <c r="B23" s="86" t="s">
        <v>158</v>
      </c>
      <c r="C23" s="87"/>
      <c r="D23" s="87"/>
      <c r="E23" s="87"/>
      <c r="F23" s="87"/>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row>
    <row r="24" spans="1:43" ht="25.35" hidden="1" customHeight="1">
      <c r="A24" s="81">
        <v>1</v>
      </c>
      <c r="B24" s="82" t="s">
        <v>153</v>
      </c>
      <c r="C24" s="83"/>
      <c r="D24" s="83"/>
      <c r="E24" s="83"/>
      <c r="F24" s="83"/>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row>
    <row r="25" spans="1:43" ht="25.35" hidden="1" customHeight="1">
      <c r="A25" s="81">
        <v>2</v>
      </c>
      <c r="B25" s="82" t="s">
        <v>159</v>
      </c>
      <c r="C25" s="83"/>
      <c r="D25" s="83"/>
      <c r="E25" s="83"/>
      <c r="F25" s="83"/>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row>
    <row r="26" spans="1:43" ht="30" customHeight="1">
      <c r="A26" s="81"/>
      <c r="B26" s="104" t="s">
        <v>154</v>
      </c>
      <c r="C26" s="83"/>
      <c r="D26" s="83"/>
      <c r="E26" s="83"/>
      <c r="F26" s="83"/>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row>
    <row r="27" spans="1:43" ht="0.75" customHeight="1">
      <c r="A27" s="89"/>
      <c r="B27" s="90"/>
      <c r="C27" s="91"/>
      <c r="D27" s="91"/>
      <c r="E27" s="91"/>
      <c r="F27" s="91"/>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row>
    <row r="28" spans="1:43" ht="0.75" customHeight="1"/>
    <row r="29" spans="1:43" ht="0.75" customHeight="1"/>
    <row r="30" spans="1:43" ht="0.75" customHeight="1"/>
    <row r="31" spans="1:43" ht="0.75" customHeight="1"/>
    <row r="32" spans="1:43" ht="0.75" customHeight="1"/>
    <row r="33" spans="1:43" ht="0.75" customHeight="1"/>
    <row r="34" spans="1:43" ht="0.75" customHeight="1"/>
    <row r="35" spans="1:43" ht="0.75" customHeight="1"/>
    <row r="36" spans="1:43" ht="0.75" customHeight="1"/>
    <row r="37" spans="1:43" ht="0.75" customHeight="1"/>
    <row r="38" spans="1:43" ht="0.75" customHeight="1"/>
    <row r="39" spans="1:43" ht="0.75" customHeight="1"/>
    <row r="40" spans="1:43" s="66" customFormat="1" ht="30.75" customHeight="1">
      <c r="A40" s="93"/>
      <c r="B40" s="1848" t="s">
        <v>160</v>
      </c>
      <c r="C40" s="1848"/>
      <c r="D40" s="1848"/>
      <c r="E40" s="1848"/>
      <c r="F40" s="1848"/>
      <c r="G40" s="1848"/>
      <c r="H40" s="1848"/>
      <c r="I40" s="1848"/>
      <c r="J40" s="1848"/>
      <c r="K40" s="1848"/>
      <c r="L40" s="1848"/>
      <c r="M40" s="1848"/>
      <c r="N40" s="1848"/>
      <c r="O40" s="1848"/>
      <c r="P40" s="1848"/>
      <c r="Q40" s="1848"/>
      <c r="R40" s="1848"/>
      <c r="S40" s="1848"/>
      <c r="T40" s="1848"/>
      <c r="U40" s="1848"/>
      <c r="V40" s="1848"/>
      <c r="W40" s="94"/>
      <c r="X40" s="94"/>
      <c r="Y40" s="94"/>
      <c r="Z40" s="94"/>
      <c r="AA40" s="94"/>
      <c r="AB40" s="94"/>
      <c r="AC40" s="94"/>
      <c r="AD40" s="94"/>
      <c r="AE40" s="94"/>
      <c r="AF40" s="94"/>
      <c r="AG40" s="94"/>
      <c r="AH40" s="94"/>
      <c r="AI40" s="94"/>
      <c r="AJ40" s="94"/>
      <c r="AK40" s="94"/>
      <c r="AL40" s="94"/>
      <c r="AM40" s="94"/>
      <c r="AN40" s="94"/>
      <c r="AO40" s="94"/>
      <c r="AP40" s="94"/>
    </row>
    <row r="41" spans="1:43" s="66" customFormat="1" ht="30.75" customHeight="1">
      <c r="A41" s="93"/>
      <c r="B41" s="1847" t="s">
        <v>161</v>
      </c>
      <c r="C41" s="1847"/>
      <c r="D41" s="1847"/>
      <c r="E41" s="1847"/>
      <c r="F41" s="1847"/>
      <c r="G41" s="1847"/>
      <c r="H41" s="1847"/>
      <c r="I41" s="1847"/>
      <c r="J41" s="1847"/>
      <c r="K41" s="1847"/>
      <c r="L41" s="1847"/>
      <c r="M41" s="1847"/>
      <c r="N41" s="1847"/>
      <c r="O41" s="1847"/>
      <c r="P41" s="1847"/>
      <c r="Q41" s="1847"/>
      <c r="R41" s="1847"/>
      <c r="S41" s="1847"/>
      <c r="T41" s="1847"/>
      <c r="U41" s="1847"/>
      <c r="V41" s="1847"/>
      <c r="W41" s="1847"/>
      <c r="X41" s="1847"/>
      <c r="Y41" s="1847"/>
      <c r="Z41" s="1847"/>
      <c r="AA41" s="1847"/>
      <c r="AB41" s="1847"/>
      <c r="AC41" s="1847"/>
      <c r="AD41" s="1847"/>
      <c r="AE41" s="1847"/>
      <c r="AF41" s="1847"/>
      <c r="AG41" s="1847"/>
      <c r="AH41" s="1847"/>
      <c r="AI41" s="1847"/>
      <c r="AJ41" s="1847"/>
      <c r="AK41" s="1847"/>
      <c r="AL41" s="1847"/>
      <c r="AM41" s="1847"/>
      <c r="AN41" s="1847"/>
      <c r="AO41" s="1847"/>
      <c r="AP41" s="1847"/>
      <c r="AQ41" s="1847"/>
    </row>
    <row r="42" spans="1:43" s="66" customFormat="1" ht="30.75" customHeight="1">
      <c r="A42" s="93"/>
      <c r="B42" s="1847" t="s">
        <v>162</v>
      </c>
      <c r="C42" s="1847"/>
      <c r="D42" s="1847"/>
      <c r="E42" s="1847"/>
      <c r="F42" s="1847"/>
      <c r="G42" s="1847"/>
      <c r="H42" s="1847"/>
      <c r="I42" s="1847"/>
      <c r="J42" s="1847"/>
      <c r="K42" s="1847"/>
      <c r="L42" s="1847"/>
      <c r="M42" s="1847"/>
      <c r="N42" s="1847"/>
      <c r="O42" s="1847"/>
      <c r="P42" s="1847"/>
      <c r="Q42" s="1847"/>
      <c r="R42" s="1847"/>
      <c r="S42" s="1847"/>
      <c r="T42" s="1847"/>
      <c r="U42" s="1847"/>
      <c r="V42" s="1847"/>
      <c r="W42" s="1847"/>
      <c r="X42" s="1847"/>
      <c r="Y42" s="1847"/>
      <c r="Z42" s="1847"/>
      <c r="AA42" s="1847"/>
      <c r="AB42" s="1847"/>
      <c r="AC42" s="1847"/>
      <c r="AD42" s="1847"/>
      <c r="AE42" s="1847"/>
      <c r="AF42" s="1847"/>
      <c r="AG42" s="1847"/>
      <c r="AH42" s="1847"/>
      <c r="AI42" s="1847"/>
      <c r="AJ42" s="1847"/>
      <c r="AK42" s="1847"/>
      <c r="AL42" s="1847"/>
      <c r="AM42" s="1847"/>
      <c r="AN42" s="1847"/>
      <c r="AO42" s="1847"/>
      <c r="AP42" s="1847"/>
      <c r="AQ42" s="1847"/>
    </row>
    <row r="43" spans="1:43" s="66" customFormat="1" ht="30.75" customHeight="1">
      <c r="A43" s="93"/>
      <c r="B43" s="1847" t="s">
        <v>163</v>
      </c>
      <c r="C43" s="1847"/>
      <c r="D43" s="1847"/>
      <c r="E43" s="1847"/>
      <c r="F43" s="1847"/>
      <c r="G43" s="1847"/>
      <c r="H43" s="1847"/>
      <c r="I43" s="1847"/>
      <c r="J43" s="1847"/>
      <c r="K43" s="1847"/>
      <c r="L43" s="1847"/>
      <c r="M43" s="1847"/>
      <c r="N43" s="1847"/>
      <c r="O43" s="1847"/>
      <c r="P43" s="1847"/>
      <c r="Q43" s="1847"/>
      <c r="R43" s="1847"/>
      <c r="S43" s="1847"/>
      <c r="T43" s="1847"/>
      <c r="U43" s="1847"/>
      <c r="V43" s="1847"/>
      <c r="W43" s="1847"/>
      <c r="X43" s="1847"/>
      <c r="Y43" s="1847"/>
      <c r="Z43" s="1847"/>
      <c r="AA43" s="1847"/>
      <c r="AB43" s="1847"/>
      <c r="AC43" s="1847"/>
      <c r="AD43" s="1847"/>
      <c r="AE43" s="1847"/>
      <c r="AF43" s="1847"/>
      <c r="AG43" s="1847"/>
      <c r="AH43" s="1847"/>
      <c r="AI43" s="1847"/>
      <c r="AJ43" s="1847"/>
      <c r="AK43" s="1847"/>
      <c r="AL43" s="1847"/>
      <c r="AM43" s="1847"/>
      <c r="AN43" s="1847"/>
      <c r="AO43" s="1847"/>
      <c r="AP43" s="1847"/>
      <c r="AQ43" s="1847"/>
    </row>
    <row r="44" spans="1:43" s="66" customFormat="1" ht="30.75" customHeight="1">
      <c r="A44" s="93"/>
      <c r="B44" s="1847" t="s">
        <v>164</v>
      </c>
      <c r="C44" s="1847"/>
      <c r="D44" s="1847"/>
      <c r="E44" s="1847"/>
      <c r="F44" s="1847"/>
      <c r="G44" s="1847"/>
      <c r="H44" s="1847"/>
      <c r="I44" s="1847"/>
      <c r="J44" s="1847"/>
      <c r="K44" s="1847"/>
      <c r="L44" s="1847"/>
      <c r="M44" s="1847"/>
      <c r="N44" s="1847"/>
      <c r="O44" s="1847"/>
      <c r="P44" s="1847"/>
      <c r="Q44" s="1847"/>
      <c r="R44" s="1847"/>
      <c r="S44" s="1847"/>
      <c r="T44" s="1847"/>
      <c r="U44" s="1847"/>
      <c r="V44" s="1847"/>
      <c r="W44" s="1847"/>
      <c r="X44" s="1847"/>
      <c r="Y44" s="1847"/>
      <c r="Z44" s="1847"/>
      <c r="AA44" s="1847"/>
      <c r="AB44" s="1847"/>
      <c r="AC44" s="1847"/>
      <c r="AD44" s="1847"/>
      <c r="AE44" s="1847"/>
      <c r="AF44" s="1847"/>
      <c r="AG44" s="1847"/>
      <c r="AH44" s="1847"/>
      <c r="AI44" s="1847"/>
      <c r="AJ44" s="1847"/>
      <c r="AK44" s="1847"/>
      <c r="AL44" s="1847"/>
      <c r="AM44" s="1847"/>
      <c r="AN44" s="1847"/>
      <c r="AO44" s="1847"/>
      <c r="AP44" s="1847"/>
      <c r="AQ44" s="1847"/>
    </row>
    <row r="45" spans="1:43" s="66" customFormat="1" ht="30.75" customHeight="1">
      <c r="A45" s="93"/>
      <c r="B45" s="1847" t="s">
        <v>165</v>
      </c>
      <c r="C45" s="1847"/>
      <c r="D45" s="1847"/>
      <c r="E45" s="1847"/>
      <c r="F45" s="1847"/>
      <c r="G45" s="1847"/>
      <c r="H45" s="1847"/>
      <c r="I45" s="1847"/>
      <c r="J45" s="1847"/>
      <c r="K45" s="1847"/>
      <c r="L45" s="1847"/>
      <c r="M45" s="1847"/>
      <c r="N45" s="1847"/>
      <c r="O45" s="1847"/>
      <c r="P45" s="1847"/>
      <c r="Q45" s="1847"/>
      <c r="R45" s="1847"/>
      <c r="S45" s="1847"/>
      <c r="T45" s="1847"/>
      <c r="U45" s="1847"/>
      <c r="V45" s="1847"/>
      <c r="W45" s="1847"/>
      <c r="X45" s="1847"/>
      <c r="Y45" s="1847"/>
      <c r="Z45" s="1847"/>
      <c r="AA45" s="1847"/>
      <c r="AB45" s="1847"/>
      <c r="AC45" s="1847"/>
      <c r="AD45" s="1847"/>
      <c r="AE45" s="1847"/>
      <c r="AF45" s="1847"/>
      <c r="AG45" s="1847"/>
      <c r="AH45" s="1847"/>
      <c r="AI45" s="1847"/>
      <c r="AJ45" s="1847"/>
      <c r="AK45" s="1847"/>
      <c r="AL45" s="1847"/>
      <c r="AM45" s="1847"/>
      <c r="AN45" s="1847"/>
      <c r="AO45" s="1847"/>
      <c r="AP45" s="1847"/>
      <c r="AQ45" s="1847"/>
    </row>
    <row r="46" spans="1:43" s="66" customFormat="1" ht="30.75" customHeight="1">
      <c r="A46" s="93"/>
      <c r="B46" s="1847" t="s">
        <v>166</v>
      </c>
      <c r="C46" s="1847"/>
      <c r="D46" s="1847"/>
      <c r="E46" s="1847"/>
      <c r="F46" s="1847"/>
      <c r="G46" s="1847"/>
      <c r="H46" s="1847"/>
      <c r="I46" s="1847"/>
      <c r="J46" s="1847"/>
      <c r="K46" s="1847"/>
      <c r="L46" s="1847"/>
      <c r="M46" s="1847"/>
      <c r="N46" s="1847"/>
      <c r="O46" s="1847"/>
      <c r="P46" s="1847"/>
      <c r="Q46" s="1847"/>
      <c r="R46" s="1847"/>
      <c r="S46" s="1847"/>
      <c r="T46" s="1847"/>
      <c r="U46" s="1847"/>
      <c r="V46" s="1847"/>
      <c r="W46" s="1847"/>
      <c r="X46" s="1847"/>
      <c r="Y46" s="1847"/>
      <c r="Z46" s="1847"/>
      <c r="AA46" s="1847"/>
      <c r="AB46" s="1847"/>
      <c r="AC46" s="1847"/>
      <c r="AD46" s="1847"/>
      <c r="AE46" s="1847"/>
      <c r="AF46" s="1847"/>
      <c r="AG46" s="1847"/>
      <c r="AH46" s="1847"/>
      <c r="AI46" s="1847"/>
      <c r="AJ46" s="1847"/>
      <c r="AK46" s="1847"/>
      <c r="AL46" s="1847"/>
      <c r="AM46" s="1847"/>
      <c r="AN46" s="1847"/>
      <c r="AO46" s="1847"/>
      <c r="AP46" s="1847"/>
      <c r="AQ46" s="1847"/>
    </row>
    <row r="47" spans="1:43" s="66" customFormat="1" ht="30.75" customHeight="1">
      <c r="A47" s="93"/>
      <c r="B47" s="1847" t="s">
        <v>167</v>
      </c>
      <c r="C47" s="1847"/>
      <c r="D47" s="1847"/>
      <c r="E47" s="1847"/>
      <c r="F47" s="1847"/>
      <c r="G47" s="1847"/>
      <c r="H47" s="1847"/>
      <c r="I47" s="1847"/>
      <c r="J47" s="1847"/>
      <c r="K47" s="1847"/>
      <c r="L47" s="1847"/>
      <c r="M47" s="1847"/>
      <c r="N47" s="1847"/>
      <c r="O47" s="1847"/>
      <c r="P47" s="1847"/>
      <c r="Q47" s="1847"/>
      <c r="R47" s="1847"/>
      <c r="S47" s="1847"/>
      <c r="T47" s="1847"/>
      <c r="U47" s="1847"/>
      <c r="V47" s="1847"/>
      <c r="W47" s="1847"/>
      <c r="X47" s="1847"/>
      <c r="Y47" s="1847"/>
      <c r="Z47" s="1847"/>
      <c r="AA47" s="1847"/>
      <c r="AB47" s="1847"/>
      <c r="AC47" s="1847"/>
      <c r="AD47" s="1847"/>
      <c r="AE47" s="1847"/>
      <c r="AF47" s="1847"/>
      <c r="AG47" s="1847"/>
      <c r="AH47" s="1847"/>
      <c r="AI47" s="1847"/>
      <c r="AJ47" s="1847"/>
      <c r="AK47" s="1847"/>
      <c r="AL47" s="1847"/>
      <c r="AM47" s="1847"/>
      <c r="AN47" s="1847"/>
      <c r="AO47" s="1847"/>
      <c r="AP47" s="1847"/>
      <c r="AQ47" s="1847"/>
    </row>
    <row r="48" spans="1:43" s="66" customFormat="1" ht="30.75" customHeight="1">
      <c r="A48" s="93"/>
      <c r="B48" s="1847" t="s">
        <v>168</v>
      </c>
      <c r="C48" s="1847"/>
      <c r="D48" s="1847"/>
      <c r="E48" s="1847"/>
      <c r="F48" s="1847"/>
      <c r="G48" s="1847"/>
      <c r="H48" s="1847"/>
      <c r="I48" s="1847"/>
      <c r="J48" s="1847"/>
      <c r="K48" s="1847"/>
      <c r="L48" s="1847"/>
      <c r="M48" s="1847"/>
      <c r="N48" s="1847"/>
      <c r="O48" s="1847"/>
      <c r="P48" s="1847"/>
      <c r="Q48" s="1847"/>
      <c r="R48" s="1847"/>
      <c r="S48" s="1847"/>
      <c r="T48" s="1847"/>
      <c r="U48" s="1847"/>
      <c r="V48" s="1847"/>
      <c r="W48" s="1847"/>
      <c r="X48" s="1847"/>
      <c r="Y48" s="1847"/>
      <c r="Z48" s="1847"/>
      <c r="AA48" s="1847"/>
      <c r="AB48" s="1847"/>
      <c r="AC48" s="1847"/>
      <c r="AD48" s="1847"/>
      <c r="AE48" s="1847"/>
      <c r="AF48" s="1847"/>
      <c r="AG48" s="1847"/>
      <c r="AH48" s="1847"/>
      <c r="AI48" s="1847"/>
      <c r="AJ48" s="1847"/>
      <c r="AK48" s="1847"/>
      <c r="AL48" s="1847"/>
      <c r="AM48" s="1847"/>
      <c r="AN48" s="1847"/>
      <c r="AO48" s="1847"/>
      <c r="AP48" s="1847"/>
      <c r="AQ48" s="1847"/>
    </row>
    <row r="49" spans="1:43" s="66" customFormat="1" ht="30.75" customHeight="1">
      <c r="A49" s="93"/>
      <c r="B49" s="1847" t="s">
        <v>169</v>
      </c>
      <c r="C49" s="1847"/>
      <c r="D49" s="1847"/>
      <c r="E49" s="1847"/>
      <c r="F49" s="1847"/>
      <c r="G49" s="1847"/>
      <c r="H49" s="1847"/>
      <c r="I49" s="1847"/>
      <c r="J49" s="1847"/>
      <c r="K49" s="1847"/>
      <c r="L49" s="1847"/>
      <c r="M49" s="1847"/>
      <c r="N49" s="1847"/>
      <c r="O49" s="1847"/>
      <c r="P49" s="1847"/>
      <c r="Q49" s="1847"/>
      <c r="R49" s="1847"/>
      <c r="S49" s="1847"/>
      <c r="T49" s="1847"/>
      <c r="U49" s="1847"/>
      <c r="V49" s="1847"/>
      <c r="W49" s="1847"/>
      <c r="X49" s="1847"/>
      <c r="Y49" s="1847"/>
      <c r="Z49" s="1847"/>
      <c r="AA49" s="1847"/>
      <c r="AB49" s="1847"/>
      <c r="AC49" s="1847"/>
      <c r="AD49" s="1847"/>
      <c r="AE49" s="1847"/>
      <c r="AF49" s="1847"/>
      <c r="AG49" s="1847"/>
      <c r="AH49" s="1847"/>
      <c r="AI49" s="1847"/>
      <c r="AJ49" s="1847"/>
      <c r="AK49" s="1847"/>
      <c r="AL49" s="1847"/>
      <c r="AM49" s="1847"/>
      <c r="AN49" s="1847"/>
      <c r="AO49" s="1847"/>
      <c r="AP49" s="1847"/>
      <c r="AQ49" s="1847"/>
    </row>
    <row r="50" spans="1:43" s="66" customFormat="1" ht="30.75" customHeight="1">
      <c r="A50" s="93"/>
      <c r="B50" s="1847" t="s">
        <v>170</v>
      </c>
      <c r="C50" s="1847"/>
      <c r="D50" s="1847"/>
      <c r="E50" s="1847"/>
      <c r="F50" s="1847"/>
      <c r="G50" s="1847"/>
      <c r="H50" s="1847"/>
      <c r="I50" s="1847"/>
      <c r="J50" s="1847"/>
      <c r="K50" s="1847"/>
      <c r="L50" s="1847"/>
      <c r="M50" s="1847"/>
      <c r="N50" s="1847"/>
      <c r="O50" s="1847"/>
      <c r="P50" s="1847"/>
      <c r="Q50" s="1847"/>
      <c r="R50" s="1847"/>
      <c r="S50" s="1847"/>
      <c r="T50" s="1847"/>
      <c r="U50" s="1847"/>
      <c r="V50" s="1847"/>
      <c r="W50" s="1847"/>
      <c r="X50" s="1847"/>
      <c r="Y50" s="1847"/>
      <c r="Z50" s="1847"/>
      <c r="AA50" s="1847"/>
      <c r="AB50" s="1847"/>
      <c r="AC50" s="1847"/>
      <c r="AD50" s="1847"/>
      <c r="AE50" s="1847"/>
      <c r="AF50" s="1847"/>
      <c r="AG50" s="1847"/>
      <c r="AH50" s="1847"/>
      <c r="AI50" s="1847"/>
      <c r="AJ50" s="1847"/>
      <c r="AK50" s="1847"/>
      <c r="AL50" s="1847"/>
      <c r="AM50" s="1847"/>
      <c r="AN50" s="1847"/>
      <c r="AO50" s="1847"/>
      <c r="AP50" s="1847"/>
      <c r="AQ50" s="1847"/>
    </row>
    <row r="51" spans="1:43" s="66" customFormat="1" ht="30.75" customHeight="1">
      <c r="A51" s="93"/>
      <c r="B51" s="1847" t="s">
        <v>171</v>
      </c>
      <c r="C51" s="1847"/>
      <c r="D51" s="1847"/>
      <c r="E51" s="1847"/>
      <c r="F51" s="1847"/>
      <c r="G51" s="1847"/>
      <c r="H51" s="1847"/>
      <c r="I51" s="1847"/>
      <c r="J51" s="1847"/>
      <c r="K51" s="1847"/>
      <c r="L51" s="1847"/>
      <c r="M51" s="1847"/>
      <c r="N51" s="1847"/>
      <c r="O51" s="1847"/>
      <c r="P51" s="1847"/>
      <c r="Q51" s="1847"/>
      <c r="R51" s="1847"/>
      <c r="S51" s="1847"/>
      <c r="T51" s="1847"/>
      <c r="U51" s="1847"/>
      <c r="V51" s="1847"/>
      <c r="W51" s="1847"/>
      <c r="X51" s="1847"/>
      <c r="Y51" s="1847"/>
      <c r="Z51" s="1847"/>
      <c r="AA51" s="1847"/>
      <c r="AB51" s="1847"/>
      <c r="AC51" s="1847"/>
      <c r="AD51" s="1847"/>
      <c r="AE51" s="1847"/>
      <c r="AF51" s="1847"/>
      <c r="AG51" s="1847"/>
      <c r="AH51" s="1847"/>
      <c r="AI51" s="1847"/>
      <c r="AJ51" s="1847"/>
      <c r="AK51" s="1847"/>
      <c r="AL51" s="1847"/>
      <c r="AM51" s="1847"/>
      <c r="AN51" s="1847"/>
      <c r="AO51" s="1847"/>
      <c r="AP51" s="1847"/>
      <c r="AQ51" s="1847"/>
    </row>
    <row r="52" spans="1:43" s="66" customFormat="1" ht="30.75" customHeight="1">
      <c r="A52" s="93"/>
      <c r="B52" s="1847" t="s">
        <v>172</v>
      </c>
      <c r="C52" s="1847"/>
      <c r="D52" s="1847"/>
      <c r="E52" s="1847"/>
      <c r="F52" s="1847"/>
      <c r="G52" s="1847"/>
      <c r="H52" s="1847"/>
      <c r="I52" s="1847"/>
      <c r="J52" s="1847"/>
      <c r="K52" s="1847"/>
      <c r="L52" s="1847"/>
      <c r="M52" s="1847"/>
      <c r="N52" s="1847"/>
      <c r="O52" s="1847"/>
      <c r="P52" s="1847"/>
      <c r="Q52" s="1847"/>
      <c r="R52" s="1847"/>
      <c r="S52" s="1847"/>
      <c r="T52" s="1847"/>
      <c r="U52" s="1847"/>
      <c r="V52" s="1847"/>
      <c r="W52" s="1847"/>
      <c r="X52" s="1847"/>
      <c r="Y52" s="1847"/>
      <c r="Z52" s="1847"/>
      <c r="AA52" s="1847"/>
      <c r="AB52" s="1847"/>
      <c r="AC52" s="1847"/>
      <c r="AD52" s="1847"/>
      <c r="AE52" s="1847"/>
      <c r="AF52" s="1847"/>
      <c r="AG52" s="1847"/>
      <c r="AH52" s="1847"/>
      <c r="AI52" s="1847"/>
      <c r="AJ52" s="1847"/>
      <c r="AK52" s="1847"/>
      <c r="AL52" s="1847"/>
      <c r="AM52" s="1847"/>
      <c r="AN52" s="1847"/>
      <c r="AO52" s="1847"/>
      <c r="AP52" s="1847"/>
      <c r="AQ52" s="1847"/>
    </row>
    <row r="53" spans="1:43" s="66" customFormat="1" ht="30.75" customHeight="1">
      <c r="A53" s="93"/>
      <c r="B53" s="1847" t="s">
        <v>173</v>
      </c>
      <c r="C53" s="1847"/>
      <c r="D53" s="1847"/>
      <c r="E53" s="1847"/>
      <c r="F53" s="1847"/>
      <c r="G53" s="1847"/>
      <c r="H53" s="1847"/>
      <c r="I53" s="1847"/>
      <c r="J53" s="1847"/>
      <c r="K53" s="1847"/>
      <c r="L53" s="1847"/>
      <c r="M53" s="1847"/>
      <c r="N53" s="1847"/>
      <c r="O53" s="1847"/>
      <c r="P53" s="1847"/>
      <c r="Q53" s="1847"/>
      <c r="R53" s="1847"/>
      <c r="S53" s="1847"/>
      <c r="T53" s="1847"/>
      <c r="U53" s="1847"/>
      <c r="V53" s="1847"/>
      <c r="W53" s="1847"/>
      <c r="X53" s="1847"/>
      <c r="Y53" s="1847"/>
      <c r="Z53" s="1847"/>
      <c r="AA53" s="1847"/>
      <c r="AB53" s="1847"/>
      <c r="AC53" s="1847"/>
      <c r="AD53" s="1847"/>
      <c r="AE53" s="1847"/>
      <c r="AF53" s="1847"/>
      <c r="AG53" s="1847"/>
      <c r="AH53" s="1847"/>
      <c r="AI53" s="1847"/>
      <c r="AJ53" s="1847"/>
      <c r="AK53" s="1847"/>
      <c r="AL53" s="1847"/>
      <c r="AM53" s="1847"/>
      <c r="AN53" s="1847"/>
      <c r="AO53" s="1847"/>
      <c r="AP53" s="1847"/>
      <c r="AQ53" s="1847"/>
    </row>
    <row r="54" spans="1:43" s="66" customFormat="1" ht="30.75" customHeight="1">
      <c r="A54" s="93"/>
      <c r="B54" s="1847" t="s">
        <v>174</v>
      </c>
      <c r="C54" s="1847"/>
      <c r="D54" s="1847"/>
      <c r="E54" s="1847"/>
      <c r="F54" s="1847"/>
      <c r="G54" s="1847"/>
      <c r="H54" s="1847"/>
      <c r="I54" s="1847"/>
      <c r="J54" s="1847"/>
      <c r="K54" s="1847"/>
      <c r="L54" s="1847"/>
      <c r="M54" s="1847"/>
      <c r="N54" s="1847"/>
      <c r="O54" s="1847"/>
      <c r="P54" s="1847"/>
      <c r="Q54" s="1847"/>
      <c r="R54" s="1847"/>
      <c r="S54" s="1847"/>
      <c r="T54" s="1847"/>
      <c r="U54" s="1847"/>
      <c r="V54" s="1847"/>
      <c r="W54" s="1847"/>
      <c r="X54" s="1847"/>
      <c r="Y54" s="1847"/>
      <c r="Z54" s="1847"/>
      <c r="AA54" s="1847"/>
      <c r="AB54" s="1847"/>
      <c r="AC54" s="1847"/>
      <c r="AD54" s="1847"/>
      <c r="AE54" s="1847"/>
      <c r="AF54" s="1847"/>
      <c r="AG54" s="1847"/>
      <c r="AH54" s="1847"/>
      <c r="AI54" s="1847"/>
      <c r="AJ54" s="1847"/>
      <c r="AK54" s="1847"/>
      <c r="AL54" s="1847"/>
      <c r="AM54" s="1847"/>
      <c r="AN54" s="1847"/>
      <c r="AO54" s="1847"/>
      <c r="AP54" s="1847"/>
      <c r="AQ54" s="1847"/>
    </row>
    <row r="55" spans="1:43" s="66" customFormat="1" ht="30.75" customHeight="1">
      <c r="A55" s="93"/>
      <c r="B55" s="1847" t="s">
        <v>175</v>
      </c>
      <c r="C55" s="1847"/>
      <c r="D55" s="1847"/>
      <c r="E55" s="1847"/>
      <c r="F55" s="1847"/>
      <c r="G55" s="1847"/>
      <c r="H55" s="1847"/>
      <c r="I55" s="1847"/>
      <c r="J55" s="1847"/>
      <c r="K55" s="1847"/>
      <c r="L55" s="1847"/>
      <c r="M55" s="1847"/>
      <c r="N55" s="1847"/>
      <c r="O55" s="1847"/>
      <c r="P55" s="1847"/>
      <c r="Q55" s="1847"/>
      <c r="R55" s="1847"/>
      <c r="S55" s="1847"/>
      <c r="T55" s="1847"/>
      <c r="U55" s="1847"/>
      <c r="V55" s="1847"/>
      <c r="W55" s="1847"/>
      <c r="X55" s="1847"/>
      <c r="Y55" s="1847"/>
      <c r="Z55" s="1847"/>
      <c r="AA55" s="1847"/>
      <c r="AB55" s="1847"/>
      <c r="AC55" s="1847"/>
      <c r="AD55" s="1847"/>
      <c r="AE55" s="1847"/>
      <c r="AF55" s="1847"/>
      <c r="AG55" s="1847"/>
      <c r="AH55" s="1847"/>
      <c r="AI55" s="1847"/>
      <c r="AJ55" s="1847"/>
      <c r="AK55" s="1847"/>
      <c r="AL55" s="1847"/>
      <c r="AM55" s="1847"/>
      <c r="AN55" s="1847"/>
      <c r="AO55" s="1847"/>
      <c r="AP55" s="1847"/>
      <c r="AQ55" s="1847"/>
    </row>
    <row r="56" spans="1:43" s="66" customFormat="1" ht="30.75" customHeight="1">
      <c r="A56" s="93"/>
      <c r="B56" s="1847" t="s">
        <v>176</v>
      </c>
      <c r="C56" s="1847"/>
      <c r="D56" s="1847"/>
      <c r="E56" s="1847"/>
      <c r="F56" s="1847"/>
      <c r="G56" s="1847"/>
      <c r="H56" s="1847"/>
      <c r="I56" s="1847"/>
      <c r="J56" s="1847"/>
      <c r="K56" s="1847"/>
      <c r="L56" s="1847"/>
      <c r="M56" s="1847"/>
      <c r="N56" s="1847"/>
      <c r="O56" s="1847"/>
      <c r="P56" s="1847"/>
      <c r="Q56" s="1847"/>
      <c r="R56" s="1847"/>
      <c r="S56" s="1847"/>
      <c r="T56" s="1847"/>
      <c r="U56" s="1847"/>
      <c r="V56" s="1847"/>
      <c r="W56" s="1847"/>
      <c r="X56" s="1847"/>
      <c r="Y56" s="1847"/>
      <c r="Z56" s="1847"/>
      <c r="AA56" s="1847"/>
      <c r="AB56" s="1847"/>
      <c r="AC56" s="1847"/>
      <c r="AD56" s="1847"/>
      <c r="AE56" s="1847"/>
      <c r="AF56" s="1847"/>
      <c r="AG56" s="1847"/>
      <c r="AH56" s="1847"/>
      <c r="AI56" s="1847"/>
      <c r="AJ56" s="1847"/>
      <c r="AK56" s="1847"/>
      <c r="AL56" s="1847"/>
      <c r="AM56" s="1847"/>
      <c r="AN56" s="1847"/>
      <c r="AO56" s="1847"/>
      <c r="AP56" s="1847"/>
      <c r="AQ56" s="1847"/>
    </row>
    <row r="57" spans="1:43" s="66" customFormat="1" ht="30.75" customHeight="1">
      <c r="A57" s="93"/>
      <c r="B57" s="1847" t="s">
        <v>177</v>
      </c>
      <c r="C57" s="1847"/>
      <c r="D57" s="1847"/>
      <c r="E57" s="1847"/>
      <c r="F57" s="1847"/>
      <c r="G57" s="1847"/>
      <c r="H57" s="1847"/>
      <c r="I57" s="1847"/>
      <c r="J57" s="1847"/>
      <c r="K57" s="1847"/>
      <c r="L57" s="1847"/>
      <c r="M57" s="1847"/>
      <c r="N57" s="1847"/>
      <c r="O57" s="1847"/>
      <c r="P57" s="1847"/>
      <c r="Q57" s="1847"/>
      <c r="R57" s="1847"/>
      <c r="S57" s="1847"/>
      <c r="T57" s="1847"/>
      <c r="U57" s="1847"/>
      <c r="V57" s="1847"/>
      <c r="W57" s="1847"/>
      <c r="X57" s="1847"/>
      <c r="Y57" s="1847"/>
      <c r="Z57" s="1847"/>
      <c r="AA57" s="1847"/>
      <c r="AB57" s="1847"/>
      <c r="AC57" s="1847"/>
      <c r="AD57" s="1847"/>
      <c r="AE57" s="1847"/>
      <c r="AF57" s="1847"/>
      <c r="AG57" s="1847"/>
      <c r="AH57" s="1847"/>
      <c r="AI57" s="1847"/>
      <c r="AJ57" s="1847"/>
      <c r="AK57" s="1847"/>
      <c r="AL57" s="1847"/>
      <c r="AM57" s="1847"/>
      <c r="AN57" s="1847"/>
      <c r="AO57" s="1847"/>
      <c r="AP57" s="1847"/>
      <c r="AQ57" s="1847"/>
    </row>
    <row r="58" spans="1:43" s="66" customFormat="1" ht="30.75" customHeight="1">
      <c r="A58" s="93"/>
      <c r="B58" s="1847" t="s">
        <v>178</v>
      </c>
      <c r="C58" s="1847"/>
      <c r="D58" s="1847"/>
      <c r="E58" s="1847"/>
      <c r="F58" s="1847"/>
      <c r="G58" s="1847"/>
      <c r="H58" s="1847"/>
      <c r="I58" s="1847"/>
      <c r="J58" s="1847"/>
      <c r="K58" s="1847"/>
      <c r="L58" s="1847"/>
      <c r="M58" s="1847"/>
      <c r="N58" s="1847"/>
      <c r="O58" s="1847"/>
      <c r="P58" s="1847"/>
      <c r="Q58" s="1847"/>
      <c r="R58" s="1847"/>
      <c r="S58" s="1847"/>
      <c r="T58" s="1847"/>
      <c r="U58" s="1847"/>
      <c r="V58" s="1847"/>
      <c r="W58" s="1847"/>
      <c r="X58" s="1847"/>
      <c r="Y58" s="1847"/>
      <c r="Z58" s="1847"/>
      <c r="AA58" s="1847"/>
      <c r="AB58" s="1847"/>
      <c r="AC58" s="1847"/>
      <c r="AD58" s="1847"/>
      <c r="AE58" s="1847"/>
      <c r="AF58" s="1847"/>
      <c r="AG58" s="1847"/>
      <c r="AH58" s="1847"/>
      <c r="AI58" s="1847"/>
      <c r="AJ58" s="1847"/>
      <c r="AK58" s="1847"/>
      <c r="AL58" s="1847"/>
      <c r="AM58" s="1847"/>
      <c r="AN58" s="1847"/>
      <c r="AO58" s="1847"/>
      <c r="AP58" s="1847"/>
      <c r="AQ58" s="1847"/>
    </row>
    <row r="59" spans="1:43" s="66" customFormat="1" ht="30.75" customHeight="1">
      <c r="A59" s="93"/>
      <c r="B59" s="1847" t="s">
        <v>179</v>
      </c>
      <c r="C59" s="1847"/>
      <c r="D59" s="1847"/>
      <c r="E59" s="1847"/>
      <c r="F59" s="1847"/>
      <c r="G59" s="1847"/>
      <c r="H59" s="1847"/>
      <c r="I59" s="1847"/>
      <c r="J59" s="1847"/>
      <c r="K59" s="1847"/>
      <c r="L59" s="1847"/>
      <c r="M59" s="1847"/>
      <c r="N59" s="1847"/>
      <c r="O59" s="1847"/>
      <c r="P59" s="1847"/>
      <c r="Q59" s="1847"/>
      <c r="R59" s="1847"/>
      <c r="S59" s="1847"/>
      <c r="T59" s="1847"/>
      <c r="U59" s="1847"/>
      <c r="V59" s="1847"/>
      <c r="W59" s="1847"/>
      <c r="X59" s="1847"/>
      <c r="Y59" s="1847"/>
      <c r="Z59" s="1847"/>
      <c r="AA59" s="1847"/>
      <c r="AB59" s="1847"/>
      <c r="AC59" s="1847"/>
      <c r="AD59" s="1847"/>
      <c r="AE59" s="1847"/>
      <c r="AF59" s="1847"/>
      <c r="AG59" s="1847"/>
      <c r="AH59" s="1847"/>
      <c r="AI59" s="1847"/>
      <c r="AJ59" s="1847"/>
      <c r="AK59" s="1847"/>
      <c r="AL59" s="1847"/>
      <c r="AM59" s="1847"/>
      <c r="AN59" s="1847"/>
      <c r="AO59" s="1847"/>
      <c r="AP59" s="1847"/>
      <c r="AQ59" s="1847"/>
    </row>
    <row r="60" spans="1:43" s="66" customFormat="1" ht="30.75" customHeight="1">
      <c r="A60" s="93"/>
      <c r="B60" s="1847" t="s">
        <v>180</v>
      </c>
      <c r="C60" s="1847"/>
      <c r="D60" s="1847"/>
      <c r="E60" s="1847"/>
      <c r="F60" s="1847"/>
      <c r="G60" s="1847"/>
      <c r="H60" s="1847"/>
      <c r="I60" s="1847"/>
      <c r="J60" s="1847"/>
      <c r="K60" s="1847"/>
      <c r="L60" s="1847"/>
      <c r="M60" s="1847"/>
      <c r="N60" s="1847"/>
      <c r="O60" s="1847"/>
      <c r="P60" s="1847"/>
      <c r="Q60" s="1847"/>
      <c r="R60" s="1847"/>
      <c r="S60" s="1847"/>
      <c r="T60" s="1847"/>
      <c r="U60" s="1847"/>
      <c r="V60" s="1847"/>
      <c r="W60" s="1847"/>
      <c r="X60" s="1847"/>
      <c r="Y60" s="1847"/>
      <c r="Z60" s="1847"/>
      <c r="AA60" s="1847"/>
      <c r="AB60" s="1847"/>
      <c r="AC60" s="1847"/>
      <c r="AD60" s="1847"/>
      <c r="AE60" s="1847"/>
      <c r="AF60" s="1847"/>
      <c r="AG60" s="1847"/>
      <c r="AH60" s="1847"/>
      <c r="AI60" s="1847"/>
      <c r="AJ60" s="1847"/>
      <c r="AK60" s="1847"/>
      <c r="AL60" s="1847"/>
      <c r="AM60" s="1847"/>
      <c r="AN60" s="1847"/>
      <c r="AO60" s="1847"/>
      <c r="AP60" s="1847"/>
      <c r="AQ60" s="1847"/>
    </row>
    <row r="61" spans="1:43" s="66" customFormat="1" ht="30.75" customHeight="1">
      <c r="A61" s="93"/>
      <c r="B61" s="1847" t="s">
        <v>181</v>
      </c>
      <c r="C61" s="1847"/>
      <c r="D61" s="1847"/>
      <c r="E61" s="1847"/>
      <c r="F61" s="1847"/>
      <c r="G61" s="1847"/>
      <c r="H61" s="1847"/>
      <c r="I61" s="1847"/>
      <c r="J61" s="1847"/>
      <c r="K61" s="1847"/>
      <c r="L61" s="1847"/>
      <c r="M61" s="1847"/>
      <c r="N61" s="1847"/>
      <c r="O61" s="1847"/>
      <c r="P61" s="1847"/>
      <c r="Q61" s="1847"/>
      <c r="R61" s="1847"/>
      <c r="S61" s="1847"/>
      <c r="T61" s="1847"/>
      <c r="U61" s="1847"/>
      <c r="V61" s="1847"/>
      <c r="W61" s="1847"/>
      <c r="X61" s="1847"/>
      <c r="Y61" s="1847"/>
      <c r="Z61" s="1847"/>
      <c r="AA61" s="1847"/>
      <c r="AB61" s="1847"/>
      <c r="AC61" s="1847"/>
      <c r="AD61" s="1847"/>
      <c r="AE61" s="1847"/>
      <c r="AF61" s="1847"/>
      <c r="AG61" s="1847"/>
      <c r="AH61" s="1847"/>
      <c r="AI61" s="1847"/>
      <c r="AJ61" s="1847"/>
      <c r="AK61" s="1847"/>
      <c r="AL61" s="1847"/>
      <c r="AM61" s="1847"/>
      <c r="AN61" s="1847"/>
      <c r="AO61" s="1847"/>
      <c r="AP61" s="1847"/>
      <c r="AQ61" s="1847"/>
    </row>
    <row r="62" spans="1:43" s="66" customFormat="1" ht="30.75" customHeight="1">
      <c r="A62" s="93"/>
      <c r="B62" s="1847" t="s">
        <v>182</v>
      </c>
      <c r="C62" s="1847"/>
      <c r="D62" s="1847"/>
      <c r="E62" s="1847"/>
      <c r="F62" s="1847"/>
      <c r="G62" s="1847"/>
      <c r="H62" s="1847"/>
      <c r="I62" s="1847"/>
      <c r="J62" s="1847"/>
      <c r="K62" s="1847"/>
      <c r="L62" s="1847"/>
      <c r="M62" s="1847"/>
      <c r="N62" s="1847"/>
      <c r="O62" s="1847"/>
      <c r="P62" s="1847"/>
      <c r="Q62" s="1847"/>
      <c r="R62" s="1847"/>
      <c r="S62" s="1847"/>
      <c r="T62" s="1847"/>
      <c r="U62" s="1847"/>
      <c r="V62" s="1847"/>
      <c r="W62" s="1847"/>
      <c r="X62" s="1847"/>
      <c r="Y62" s="1847"/>
      <c r="Z62" s="1847"/>
      <c r="AA62" s="1847"/>
      <c r="AB62" s="1847"/>
      <c r="AC62" s="1847"/>
      <c r="AD62" s="1847"/>
      <c r="AE62" s="1847"/>
      <c r="AF62" s="1847"/>
      <c r="AG62" s="1847"/>
      <c r="AH62" s="1847"/>
      <c r="AI62" s="1847"/>
      <c r="AJ62" s="1847"/>
      <c r="AK62" s="1847"/>
      <c r="AL62" s="1847"/>
      <c r="AM62" s="1847"/>
      <c r="AN62" s="1847"/>
      <c r="AO62" s="1847"/>
      <c r="AP62" s="1847"/>
      <c r="AQ62" s="1847"/>
    </row>
    <row r="63" spans="1:43" s="66" customFormat="1" ht="30.75" customHeight="1">
      <c r="A63" s="93"/>
      <c r="B63" s="1847" t="s">
        <v>183</v>
      </c>
      <c r="C63" s="1847"/>
      <c r="D63" s="1847"/>
      <c r="E63" s="1847"/>
      <c r="F63" s="1847"/>
      <c r="G63" s="1847"/>
      <c r="H63" s="1847"/>
      <c r="I63" s="1847"/>
      <c r="J63" s="1847"/>
      <c r="K63" s="1847"/>
      <c r="L63" s="1847"/>
      <c r="M63" s="1847"/>
      <c r="N63" s="1847"/>
      <c r="O63" s="1847"/>
      <c r="P63" s="1847"/>
      <c r="Q63" s="1847"/>
      <c r="R63" s="1847"/>
      <c r="S63" s="1847"/>
      <c r="T63" s="1847"/>
      <c r="U63" s="1847"/>
      <c r="V63" s="1847"/>
      <c r="W63" s="1847"/>
      <c r="X63" s="1847"/>
      <c r="Y63" s="1847"/>
      <c r="Z63" s="1847"/>
      <c r="AA63" s="1847"/>
      <c r="AB63" s="1847"/>
      <c r="AC63" s="1847"/>
      <c r="AD63" s="1847"/>
      <c r="AE63" s="1847"/>
      <c r="AF63" s="1847"/>
      <c r="AG63" s="1847"/>
      <c r="AH63" s="1847"/>
      <c r="AI63" s="1847"/>
      <c r="AJ63" s="1847"/>
      <c r="AK63" s="1847"/>
      <c r="AL63" s="1847"/>
      <c r="AM63" s="1847"/>
      <c r="AN63" s="1847"/>
      <c r="AO63" s="1847"/>
      <c r="AP63" s="1847"/>
      <c r="AQ63" s="1847"/>
    </row>
    <row r="64" spans="1:43" s="66" customFormat="1" ht="30.75" customHeight="1">
      <c r="A64" s="93"/>
      <c r="B64" s="1847" t="s">
        <v>184</v>
      </c>
      <c r="C64" s="1847"/>
      <c r="D64" s="1847"/>
      <c r="E64" s="1847"/>
      <c r="F64" s="1847"/>
      <c r="G64" s="1847"/>
      <c r="H64" s="1847"/>
      <c r="I64" s="1847"/>
      <c r="J64" s="1847"/>
      <c r="K64" s="1847"/>
      <c r="L64" s="1847"/>
      <c r="M64" s="1847"/>
      <c r="N64" s="1847"/>
      <c r="O64" s="1847"/>
      <c r="P64" s="1847"/>
      <c r="Q64" s="1847"/>
      <c r="R64" s="1847"/>
      <c r="S64" s="1847"/>
      <c r="T64" s="1847"/>
      <c r="U64" s="1847"/>
      <c r="V64" s="1847"/>
      <c r="W64" s="1847"/>
      <c r="X64" s="1847"/>
      <c r="Y64" s="1847"/>
      <c r="Z64" s="1847"/>
      <c r="AA64" s="1847"/>
      <c r="AB64" s="1847"/>
      <c r="AC64" s="1847"/>
      <c r="AD64" s="1847"/>
      <c r="AE64" s="1847"/>
      <c r="AF64" s="1847"/>
      <c r="AG64" s="1847"/>
      <c r="AH64" s="1847"/>
      <c r="AI64" s="1847"/>
      <c r="AJ64" s="1847"/>
      <c r="AK64" s="1847"/>
      <c r="AL64" s="1847"/>
      <c r="AM64" s="1847"/>
      <c r="AN64" s="1847"/>
      <c r="AO64" s="1847"/>
      <c r="AP64" s="1847"/>
      <c r="AQ64" s="1847"/>
    </row>
    <row r="65" spans="1:43" s="66" customFormat="1" ht="30.75" customHeight="1">
      <c r="A65" s="93"/>
      <c r="B65" s="1847" t="s">
        <v>185</v>
      </c>
      <c r="C65" s="1847"/>
      <c r="D65" s="1847"/>
      <c r="E65" s="1847"/>
      <c r="F65" s="1847"/>
      <c r="G65" s="1847"/>
      <c r="H65" s="1847"/>
      <c r="I65" s="1847"/>
      <c r="J65" s="1847"/>
      <c r="K65" s="1847"/>
      <c r="L65" s="1847"/>
      <c r="M65" s="1847"/>
      <c r="N65" s="1847"/>
      <c r="O65" s="1847"/>
      <c r="P65" s="1847"/>
      <c r="Q65" s="1847"/>
      <c r="R65" s="1847"/>
      <c r="S65" s="1847"/>
      <c r="T65" s="1847"/>
      <c r="U65" s="1847"/>
      <c r="V65" s="1847"/>
      <c r="W65" s="1847"/>
      <c r="X65" s="1847"/>
      <c r="Y65" s="1847"/>
      <c r="Z65" s="1847"/>
      <c r="AA65" s="1847"/>
      <c r="AB65" s="1847"/>
      <c r="AC65" s="1847"/>
      <c r="AD65" s="1847"/>
      <c r="AE65" s="1847"/>
      <c r="AF65" s="1847"/>
      <c r="AG65" s="1847"/>
      <c r="AH65" s="1847"/>
      <c r="AI65" s="1847"/>
      <c r="AJ65" s="1847"/>
      <c r="AK65" s="1847"/>
      <c r="AL65" s="1847"/>
      <c r="AM65" s="1847"/>
      <c r="AN65" s="1847"/>
      <c r="AO65" s="1847"/>
      <c r="AP65" s="1847"/>
      <c r="AQ65" s="1847"/>
    </row>
    <row r="66" spans="1:43" s="66" customFormat="1" ht="30.75" customHeight="1">
      <c r="A66" s="93"/>
      <c r="B66" s="1847" t="s">
        <v>186</v>
      </c>
      <c r="C66" s="1847"/>
      <c r="D66" s="1847"/>
      <c r="E66" s="1847"/>
      <c r="F66" s="1847"/>
      <c r="G66" s="1847"/>
      <c r="H66" s="1847"/>
      <c r="I66" s="1847"/>
      <c r="J66" s="1847"/>
      <c r="K66" s="1847"/>
      <c r="L66" s="1847"/>
      <c r="M66" s="1847"/>
      <c r="N66" s="1847"/>
      <c r="O66" s="1847"/>
      <c r="P66" s="1847"/>
      <c r="Q66" s="1847"/>
      <c r="R66" s="1847"/>
      <c r="S66" s="1847"/>
      <c r="T66" s="1847"/>
      <c r="U66" s="1847"/>
      <c r="V66" s="1847"/>
      <c r="W66" s="1847"/>
      <c r="X66" s="1847"/>
      <c r="Y66" s="1847"/>
      <c r="Z66" s="1847"/>
      <c r="AA66" s="1847"/>
      <c r="AB66" s="1847"/>
      <c r="AC66" s="1847"/>
      <c r="AD66" s="1847"/>
      <c r="AE66" s="1847"/>
      <c r="AF66" s="1847"/>
      <c r="AG66" s="1847"/>
      <c r="AH66" s="1847"/>
      <c r="AI66" s="1847"/>
      <c r="AJ66" s="1847"/>
      <c r="AK66" s="1847"/>
      <c r="AL66" s="1847"/>
      <c r="AM66" s="1847"/>
      <c r="AN66" s="1847"/>
      <c r="AO66" s="1847"/>
      <c r="AP66" s="1847"/>
      <c r="AQ66" s="1847"/>
    </row>
    <row r="67" spans="1:43" s="66" customFormat="1" ht="30.75" customHeight="1">
      <c r="A67" s="93"/>
      <c r="B67" s="1847" t="s">
        <v>187</v>
      </c>
      <c r="C67" s="1847"/>
      <c r="D67" s="1847"/>
      <c r="E67" s="1847"/>
      <c r="F67" s="1847"/>
      <c r="G67" s="1847"/>
      <c r="H67" s="1847"/>
      <c r="I67" s="1847"/>
      <c r="J67" s="1847"/>
      <c r="K67" s="1847"/>
      <c r="L67" s="1847"/>
      <c r="M67" s="1847"/>
      <c r="N67" s="1847"/>
      <c r="O67" s="1847"/>
      <c r="P67" s="1847"/>
      <c r="Q67" s="1847"/>
      <c r="R67" s="1847"/>
      <c r="S67" s="1847"/>
      <c r="T67" s="1847"/>
      <c r="U67" s="1847"/>
      <c r="V67" s="1847"/>
      <c r="W67" s="1847"/>
      <c r="X67" s="1847"/>
      <c r="Y67" s="1847"/>
      <c r="Z67" s="1847"/>
      <c r="AA67" s="1847"/>
      <c r="AB67" s="1847"/>
      <c r="AC67" s="1847"/>
      <c r="AD67" s="1847"/>
      <c r="AE67" s="1847"/>
      <c r="AF67" s="1847"/>
      <c r="AG67" s="1847"/>
      <c r="AH67" s="1847"/>
      <c r="AI67" s="1847"/>
      <c r="AJ67" s="1847"/>
      <c r="AK67" s="1847"/>
      <c r="AL67" s="1847"/>
      <c r="AM67" s="1847"/>
      <c r="AN67" s="1847"/>
      <c r="AO67" s="1847"/>
      <c r="AP67" s="1847"/>
      <c r="AQ67" s="1847"/>
    </row>
    <row r="68" spans="1:43" s="66" customFormat="1" ht="30.75" customHeight="1">
      <c r="A68" s="93"/>
      <c r="B68" s="1847" t="s">
        <v>188</v>
      </c>
      <c r="C68" s="1847"/>
      <c r="D68" s="1847"/>
      <c r="E68" s="1847"/>
      <c r="F68" s="1847"/>
      <c r="G68" s="1847"/>
      <c r="H68" s="1847"/>
      <c r="I68" s="1847"/>
      <c r="J68" s="1847"/>
      <c r="K68" s="1847"/>
      <c r="L68" s="1847"/>
      <c r="M68" s="1847"/>
      <c r="N68" s="1847"/>
      <c r="O68" s="1847"/>
      <c r="P68" s="1847"/>
      <c r="Q68" s="1847"/>
      <c r="R68" s="1847"/>
      <c r="S68" s="1847"/>
      <c r="T68" s="1847"/>
      <c r="U68" s="1847"/>
      <c r="V68" s="1847"/>
      <c r="W68" s="1847"/>
      <c r="X68" s="1847"/>
      <c r="Y68" s="1847"/>
      <c r="Z68" s="1847"/>
      <c r="AA68" s="1847"/>
      <c r="AB68" s="1847"/>
      <c r="AC68" s="1847"/>
      <c r="AD68" s="1847"/>
      <c r="AE68" s="1847"/>
      <c r="AF68" s="1847"/>
      <c r="AG68" s="1847"/>
      <c r="AH68" s="1847"/>
      <c r="AI68" s="1847"/>
      <c r="AJ68" s="1847"/>
      <c r="AK68" s="1847"/>
      <c r="AL68" s="1847"/>
      <c r="AM68" s="1847"/>
      <c r="AN68" s="1847"/>
      <c r="AO68" s="1847"/>
      <c r="AP68" s="1847"/>
      <c r="AQ68" s="1847"/>
    </row>
    <row r="69" spans="1:43" s="66" customFormat="1" ht="30.75" customHeight="1">
      <c r="A69" s="93"/>
      <c r="B69" s="1847" t="s">
        <v>189</v>
      </c>
      <c r="C69" s="1847"/>
      <c r="D69" s="1847"/>
      <c r="E69" s="1847"/>
      <c r="F69" s="1847"/>
      <c r="G69" s="1847"/>
      <c r="H69" s="1847"/>
      <c r="I69" s="1847"/>
      <c r="J69" s="1847"/>
      <c r="K69" s="1847"/>
      <c r="L69" s="1847"/>
      <c r="M69" s="1847"/>
      <c r="N69" s="1847"/>
      <c r="O69" s="1847"/>
      <c r="P69" s="1847"/>
      <c r="Q69" s="1847"/>
      <c r="R69" s="1847"/>
      <c r="S69" s="1847"/>
      <c r="T69" s="1847"/>
      <c r="U69" s="1847"/>
      <c r="V69" s="1847"/>
      <c r="W69" s="1847"/>
      <c r="X69" s="1847"/>
      <c r="Y69" s="1847"/>
      <c r="Z69" s="1847"/>
      <c r="AA69" s="1847"/>
      <c r="AB69" s="1847"/>
      <c r="AC69" s="1847"/>
      <c r="AD69" s="1847"/>
      <c r="AE69" s="1847"/>
      <c r="AF69" s="1847"/>
      <c r="AG69" s="1847"/>
      <c r="AH69" s="1847"/>
      <c r="AI69" s="1847"/>
      <c r="AJ69" s="1847"/>
      <c r="AK69" s="1847"/>
      <c r="AL69" s="1847"/>
      <c r="AM69" s="1847"/>
      <c r="AN69" s="1847"/>
      <c r="AO69" s="1847"/>
      <c r="AP69" s="1847"/>
      <c r="AQ69" s="1847"/>
    </row>
    <row r="70" spans="1:43" s="66" customFormat="1" ht="30.75" customHeight="1">
      <c r="A70" s="93"/>
      <c r="B70" s="1847" t="s">
        <v>190</v>
      </c>
      <c r="C70" s="1847"/>
      <c r="D70" s="1847"/>
      <c r="E70" s="1847"/>
      <c r="F70" s="1847"/>
      <c r="G70" s="1847"/>
      <c r="H70" s="1847"/>
      <c r="I70" s="1847"/>
      <c r="J70" s="1847"/>
      <c r="K70" s="1847"/>
      <c r="L70" s="1847"/>
      <c r="M70" s="1847"/>
      <c r="N70" s="1847"/>
      <c r="O70" s="1847"/>
      <c r="P70" s="1847"/>
      <c r="Q70" s="1847"/>
      <c r="R70" s="1847"/>
      <c r="S70" s="1847"/>
      <c r="T70" s="1847"/>
      <c r="U70" s="1847"/>
      <c r="V70" s="1847"/>
      <c r="W70" s="1847"/>
      <c r="X70" s="1847"/>
      <c r="Y70" s="1847"/>
      <c r="Z70" s="1847"/>
      <c r="AA70" s="1847"/>
      <c r="AB70" s="1847"/>
      <c r="AC70" s="1847"/>
      <c r="AD70" s="1847"/>
      <c r="AE70" s="1847"/>
      <c r="AF70" s="1847"/>
      <c r="AG70" s="1847"/>
      <c r="AH70" s="1847"/>
      <c r="AI70" s="1847"/>
      <c r="AJ70" s="1847"/>
      <c r="AK70" s="1847"/>
      <c r="AL70" s="1847"/>
      <c r="AM70" s="1847"/>
      <c r="AN70" s="1847"/>
      <c r="AO70" s="1847"/>
      <c r="AP70" s="1847"/>
      <c r="AQ70" s="1847"/>
    </row>
    <row r="71" spans="1:43" s="66" customFormat="1" ht="30.75" customHeight="1">
      <c r="A71" s="93"/>
      <c r="B71" s="1847" t="s">
        <v>191</v>
      </c>
      <c r="C71" s="1847"/>
      <c r="D71" s="1847"/>
      <c r="E71" s="1847"/>
      <c r="F71" s="1847"/>
      <c r="G71" s="1847"/>
      <c r="H71" s="1847"/>
      <c r="I71" s="1847"/>
      <c r="J71" s="1847"/>
      <c r="K71" s="1847"/>
      <c r="L71" s="1847"/>
      <c r="M71" s="1847"/>
      <c r="N71" s="1847"/>
      <c r="O71" s="1847"/>
      <c r="P71" s="1847"/>
      <c r="Q71" s="1847"/>
      <c r="R71" s="1847"/>
      <c r="S71" s="1847"/>
      <c r="T71" s="1847"/>
      <c r="U71" s="1847"/>
      <c r="V71" s="1847"/>
      <c r="W71" s="1847"/>
      <c r="X71" s="1847"/>
      <c r="Y71" s="1847"/>
      <c r="Z71" s="1847"/>
      <c r="AA71" s="1847"/>
      <c r="AB71" s="1847"/>
      <c r="AC71" s="1847"/>
      <c r="AD71" s="1847"/>
      <c r="AE71" s="1847"/>
      <c r="AF71" s="1847"/>
      <c r="AG71" s="1847"/>
      <c r="AH71" s="1847"/>
      <c r="AI71" s="1847"/>
      <c r="AJ71" s="1847"/>
      <c r="AK71" s="1847"/>
      <c r="AL71" s="1847"/>
      <c r="AM71" s="1847"/>
      <c r="AN71" s="1847"/>
      <c r="AO71" s="1847"/>
      <c r="AP71" s="1847"/>
      <c r="AQ71" s="1847"/>
    </row>
    <row r="72" spans="1:43" s="66" customFormat="1" ht="30.75" customHeight="1">
      <c r="A72" s="93"/>
      <c r="B72" s="1847" t="s">
        <v>192</v>
      </c>
      <c r="C72" s="1847"/>
      <c r="D72" s="1847"/>
      <c r="E72" s="1847"/>
      <c r="F72" s="1847"/>
      <c r="G72" s="1847"/>
      <c r="H72" s="1847"/>
      <c r="I72" s="1847"/>
      <c r="J72" s="1847"/>
      <c r="K72" s="1847"/>
      <c r="L72" s="1847"/>
      <c r="M72" s="1847"/>
      <c r="N72" s="1847"/>
      <c r="O72" s="1847"/>
      <c r="P72" s="1847"/>
      <c r="Q72" s="1847"/>
      <c r="R72" s="1847"/>
      <c r="S72" s="1847"/>
      <c r="T72" s="1847"/>
      <c r="U72" s="1847"/>
      <c r="V72" s="1847"/>
      <c r="W72" s="1847"/>
      <c r="X72" s="1847"/>
      <c r="Y72" s="1847"/>
      <c r="Z72" s="1847"/>
      <c r="AA72" s="1847"/>
      <c r="AB72" s="1847"/>
      <c r="AC72" s="1847"/>
      <c r="AD72" s="1847"/>
      <c r="AE72" s="1847"/>
      <c r="AF72" s="1847"/>
      <c r="AG72" s="1847"/>
      <c r="AH72" s="1847"/>
      <c r="AI72" s="1847"/>
      <c r="AJ72" s="1847"/>
      <c r="AK72" s="1847"/>
      <c r="AL72" s="1847"/>
      <c r="AM72" s="1847"/>
      <c r="AN72" s="1847"/>
      <c r="AO72" s="1847"/>
      <c r="AP72" s="1847"/>
      <c r="AQ72" s="1847"/>
    </row>
    <row r="73" spans="1:43" s="66" customFormat="1" ht="30.75" customHeight="1">
      <c r="A73" s="93"/>
      <c r="B73" s="1847" t="s">
        <v>193</v>
      </c>
      <c r="C73" s="1847"/>
      <c r="D73" s="1847"/>
      <c r="E73" s="1847"/>
      <c r="F73" s="1847"/>
      <c r="G73" s="1847"/>
      <c r="H73" s="1847"/>
      <c r="I73" s="1847"/>
      <c r="J73" s="1847"/>
      <c r="K73" s="1847"/>
      <c r="L73" s="1847"/>
      <c r="M73" s="1847"/>
      <c r="N73" s="1847"/>
      <c r="O73" s="1847"/>
      <c r="P73" s="1847"/>
      <c r="Q73" s="1847"/>
      <c r="R73" s="1847"/>
      <c r="S73" s="1847"/>
      <c r="T73" s="1847"/>
      <c r="U73" s="1847"/>
      <c r="V73" s="1847"/>
      <c r="W73" s="1847"/>
      <c r="X73" s="1847"/>
      <c r="Y73" s="1847"/>
      <c r="Z73" s="1847"/>
      <c r="AA73" s="1847"/>
      <c r="AB73" s="1847"/>
      <c r="AC73" s="1847"/>
      <c r="AD73" s="1847"/>
      <c r="AE73" s="1847"/>
      <c r="AF73" s="1847"/>
      <c r="AG73" s="1847"/>
      <c r="AH73" s="1847"/>
      <c r="AI73" s="1847"/>
      <c r="AJ73" s="1847"/>
      <c r="AK73" s="1847"/>
      <c r="AL73" s="1847"/>
      <c r="AM73" s="1847"/>
      <c r="AN73" s="1847"/>
      <c r="AO73" s="1847"/>
      <c r="AP73" s="1847"/>
      <c r="AQ73" s="1847"/>
    </row>
    <row r="74" spans="1:43" s="66" customFormat="1" ht="30.75" customHeight="1">
      <c r="A74" s="93"/>
      <c r="B74" s="1847" t="s">
        <v>194</v>
      </c>
      <c r="C74" s="1847"/>
      <c r="D74" s="1847"/>
      <c r="E74" s="1847"/>
      <c r="F74" s="1847"/>
      <c r="G74" s="1847"/>
      <c r="H74" s="1847"/>
      <c r="I74" s="1847"/>
      <c r="J74" s="1847"/>
      <c r="K74" s="1847"/>
      <c r="L74" s="1847"/>
      <c r="M74" s="1847"/>
      <c r="N74" s="1847"/>
      <c r="O74" s="1847"/>
      <c r="P74" s="1847"/>
      <c r="Q74" s="1847"/>
      <c r="R74" s="1847"/>
      <c r="S74" s="1847"/>
      <c r="T74" s="1847"/>
      <c r="U74" s="1847"/>
      <c r="V74" s="1847"/>
      <c r="W74" s="1847"/>
      <c r="X74" s="1847"/>
      <c r="Y74" s="1847"/>
      <c r="Z74" s="1847"/>
      <c r="AA74" s="1847"/>
      <c r="AB74" s="1847"/>
      <c r="AC74" s="1847"/>
      <c r="AD74" s="1847"/>
      <c r="AE74" s="1847"/>
      <c r="AF74" s="1847"/>
      <c r="AG74" s="1847"/>
      <c r="AH74" s="1847"/>
      <c r="AI74" s="1847"/>
      <c r="AJ74" s="1847"/>
      <c r="AK74" s="1847"/>
      <c r="AL74" s="1847"/>
      <c r="AM74" s="1847"/>
      <c r="AN74" s="1847"/>
      <c r="AO74" s="1847"/>
      <c r="AP74" s="1847"/>
      <c r="AQ74" s="1847"/>
    </row>
    <row r="75" spans="1:43" s="66" customFormat="1" ht="30.75" customHeight="1">
      <c r="A75" s="93"/>
      <c r="B75" s="1847" t="s">
        <v>195</v>
      </c>
      <c r="C75" s="1847"/>
      <c r="D75" s="1847"/>
      <c r="E75" s="1847"/>
      <c r="F75" s="1847"/>
      <c r="G75" s="1847"/>
      <c r="H75" s="1847"/>
      <c r="I75" s="1847"/>
      <c r="J75" s="1847"/>
      <c r="K75" s="1847"/>
      <c r="L75" s="1847"/>
      <c r="M75" s="1847"/>
      <c r="N75" s="1847"/>
      <c r="O75" s="1847"/>
      <c r="P75" s="1847"/>
      <c r="Q75" s="1847"/>
      <c r="R75" s="1847"/>
      <c r="S75" s="1847"/>
      <c r="T75" s="1847"/>
      <c r="U75" s="1847"/>
      <c r="V75" s="1847"/>
      <c r="W75" s="1847"/>
      <c r="X75" s="1847"/>
      <c r="Y75" s="1847"/>
      <c r="Z75" s="1847"/>
      <c r="AA75" s="1847"/>
      <c r="AB75" s="1847"/>
      <c r="AC75" s="1847"/>
      <c r="AD75" s="1847"/>
      <c r="AE75" s="1847"/>
      <c r="AF75" s="1847"/>
      <c r="AG75" s="1847"/>
      <c r="AH75" s="1847"/>
      <c r="AI75" s="1847"/>
      <c r="AJ75" s="1847"/>
      <c r="AK75" s="1847"/>
      <c r="AL75" s="1847"/>
      <c r="AM75" s="1847"/>
      <c r="AN75" s="1847"/>
      <c r="AO75" s="1847"/>
      <c r="AP75" s="1847"/>
      <c r="AQ75" s="1847"/>
    </row>
    <row r="76" spans="1:43" ht="20.100000000000001" customHeight="1">
      <c r="B76" s="1849"/>
      <c r="C76" s="1849"/>
      <c r="D76" s="1849"/>
      <c r="E76" s="1849"/>
      <c r="F76" s="1849"/>
      <c r="G76" s="1849"/>
      <c r="H76" s="1849"/>
      <c r="I76" s="1849"/>
      <c r="J76" s="1849"/>
      <c r="K76" s="1849"/>
      <c r="L76" s="1849"/>
      <c r="M76" s="1849"/>
      <c r="N76" s="1849"/>
      <c r="O76" s="1849"/>
      <c r="P76" s="1849"/>
      <c r="Q76" s="1849"/>
      <c r="R76" s="1849"/>
      <c r="S76" s="1849"/>
      <c r="T76" s="1849"/>
      <c r="U76" s="1849"/>
      <c r="V76" s="1849"/>
      <c r="W76" s="95"/>
      <c r="X76" s="95"/>
      <c r="Y76" s="95"/>
      <c r="Z76" s="95"/>
      <c r="AA76" s="95"/>
      <c r="AB76" s="95"/>
      <c r="AC76" s="95"/>
      <c r="AD76" s="95"/>
      <c r="AE76" s="95"/>
      <c r="AF76" s="95"/>
      <c r="AG76" s="95"/>
      <c r="AH76" s="95"/>
      <c r="AI76" s="95"/>
      <c r="AJ76" s="95"/>
      <c r="AK76" s="95"/>
      <c r="AL76" s="95"/>
      <c r="AM76" s="95"/>
      <c r="AN76" s="95"/>
      <c r="AO76" s="95"/>
      <c r="AP76" s="95"/>
    </row>
    <row r="77" spans="1:43" ht="20.100000000000001" customHeight="1"/>
    <row r="78" spans="1:43" ht="20.100000000000001" customHeight="1"/>
    <row r="79" spans="1:43" ht="20.100000000000001" customHeight="1">
      <c r="AQ79" s="71"/>
    </row>
    <row r="80" spans="1:43" ht="20.100000000000001" customHeight="1">
      <c r="AQ80" s="71"/>
    </row>
    <row r="81" spans="43:43" ht="20.100000000000001" customHeight="1">
      <c r="AQ81" s="71"/>
    </row>
    <row r="82" spans="43:43" ht="20.100000000000001" customHeight="1">
      <c r="AQ82" s="71"/>
    </row>
    <row r="83" spans="43:43" ht="20.100000000000001" customHeight="1">
      <c r="AQ83" s="71"/>
    </row>
    <row r="84" spans="43:43" ht="20.100000000000001" customHeight="1">
      <c r="AQ84" s="71"/>
    </row>
    <row r="85" spans="43:43" ht="20.100000000000001" customHeight="1">
      <c r="AQ85" s="71"/>
    </row>
    <row r="86" spans="43:43" ht="20.100000000000001" customHeight="1">
      <c r="AQ86" s="71"/>
    </row>
    <row r="87" spans="43:43" ht="20.100000000000001" customHeight="1">
      <c r="AQ87" s="71"/>
    </row>
    <row r="88" spans="43:43" ht="20.100000000000001" customHeight="1">
      <c r="AQ88" s="71"/>
    </row>
    <row r="89" spans="43:43" ht="20.100000000000001" customHeight="1">
      <c r="AQ89" s="71"/>
    </row>
    <row r="90" spans="43:43" ht="20.100000000000001" customHeight="1">
      <c r="AQ90" s="71"/>
    </row>
    <row r="91" spans="43:43">
      <c r="AQ91" s="71"/>
    </row>
    <row r="92" spans="43:43">
      <c r="AQ92" s="71"/>
    </row>
    <row r="93" spans="43:43">
      <c r="AQ93" s="71"/>
    </row>
    <row r="94" spans="43:43">
      <c r="AQ94" s="71"/>
    </row>
    <row r="95" spans="43:43">
      <c r="AQ95" s="71"/>
    </row>
    <row r="96" spans="43:43">
      <c r="AQ96" s="71"/>
    </row>
    <row r="97" spans="43:43">
      <c r="AQ97" s="71"/>
    </row>
    <row r="98" spans="43:43">
      <c r="AQ98" s="71"/>
    </row>
    <row r="99" spans="43:43">
      <c r="AQ99" s="71"/>
    </row>
    <row r="100" spans="43:43">
      <c r="AQ100" s="71"/>
    </row>
    <row r="101" spans="43:43">
      <c r="AQ101" s="71"/>
    </row>
    <row r="102" spans="43:43">
      <c r="AQ102" s="71"/>
    </row>
    <row r="103" spans="43:43">
      <c r="AQ103" s="71"/>
    </row>
    <row r="104" spans="43:43">
      <c r="AQ104" s="71"/>
    </row>
    <row r="105" spans="43:43">
      <c r="AQ105" s="71"/>
    </row>
    <row r="106" spans="43:43">
      <c r="AQ106" s="71"/>
    </row>
    <row r="107" spans="43:43">
      <c r="AQ107" s="71"/>
    </row>
    <row r="108" spans="43:43">
      <c r="AQ108" s="71"/>
    </row>
    <row r="109" spans="43:43">
      <c r="AQ109" s="71"/>
    </row>
    <row r="110" spans="43:43">
      <c r="AQ110" s="71"/>
    </row>
    <row r="111" spans="43:43">
      <c r="AQ111" s="71"/>
    </row>
    <row r="112" spans="43:43">
      <c r="AQ112" s="71"/>
    </row>
    <row r="113" spans="43:43">
      <c r="AQ113" s="71"/>
    </row>
    <row r="114" spans="43:43">
      <c r="AQ114" s="71"/>
    </row>
    <row r="115" spans="43:43">
      <c r="AQ115" s="71"/>
    </row>
    <row r="116" spans="43:43">
      <c r="AQ116" s="71"/>
    </row>
    <row r="117" spans="43:43">
      <c r="AQ117" s="71"/>
    </row>
    <row r="118" spans="43:43">
      <c r="AQ118" s="71"/>
    </row>
    <row r="119" spans="43:43">
      <c r="AQ119" s="71"/>
    </row>
    <row r="120" spans="43:43">
      <c r="AQ120" s="71"/>
    </row>
    <row r="121" spans="43:43">
      <c r="AQ121" s="71"/>
    </row>
    <row r="122" spans="43:43">
      <c r="AQ122" s="71"/>
    </row>
    <row r="123" spans="43:43">
      <c r="AQ123" s="71"/>
    </row>
    <row r="124" spans="43:43">
      <c r="AQ124" s="71"/>
    </row>
    <row r="125" spans="43:43">
      <c r="AQ125" s="71"/>
    </row>
    <row r="126" spans="43:43">
      <c r="AQ126" s="71"/>
    </row>
    <row r="127" spans="43:43">
      <c r="AQ127" s="71"/>
    </row>
    <row r="128" spans="43:43">
      <c r="AQ128" s="71"/>
    </row>
    <row r="129" spans="43:43">
      <c r="AQ129" s="71"/>
    </row>
    <row r="130" spans="43:43">
      <c r="AQ130" s="71"/>
    </row>
    <row r="131" spans="43:43">
      <c r="AQ131" s="71"/>
    </row>
    <row r="132" spans="43:43">
      <c r="AQ132" s="71"/>
    </row>
    <row r="133" spans="43:43">
      <c r="AQ133" s="71"/>
    </row>
    <row r="134" spans="43:43">
      <c r="AQ134" s="71"/>
    </row>
    <row r="135" spans="43:43">
      <c r="AQ135" s="71"/>
    </row>
    <row r="136" spans="43:43">
      <c r="AQ136" s="71"/>
    </row>
    <row r="137" spans="43:43">
      <c r="AQ137" s="71"/>
    </row>
    <row r="138" spans="43:43">
      <c r="AQ138" s="71"/>
    </row>
    <row r="139" spans="43:43">
      <c r="AQ139" s="71"/>
    </row>
    <row r="140" spans="43:43">
      <c r="AQ140" s="71"/>
    </row>
    <row r="141" spans="43:43">
      <c r="AQ141" s="71"/>
    </row>
    <row r="142" spans="43:43">
      <c r="AQ142" s="71"/>
    </row>
    <row r="143" spans="43:43">
      <c r="AQ143" s="71"/>
    </row>
    <row r="144" spans="43:43">
      <c r="AQ144" s="71"/>
    </row>
    <row r="145" spans="43:43">
      <c r="AQ145" s="71"/>
    </row>
    <row r="146" spans="43:43">
      <c r="AQ146" s="71"/>
    </row>
    <row r="147" spans="43:43">
      <c r="AQ147" s="71"/>
    </row>
    <row r="148" spans="43:43">
      <c r="AQ148" s="71"/>
    </row>
    <row r="149" spans="43:43">
      <c r="AQ149" s="71"/>
    </row>
    <row r="150" spans="43:43">
      <c r="AQ150" s="71"/>
    </row>
    <row r="151" spans="43:43">
      <c r="AQ151" s="71"/>
    </row>
    <row r="152" spans="43:43">
      <c r="AQ152" s="71"/>
    </row>
    <row r="153" spans="43:43">
      <c r="AQ153" s="71"/>
    </row>
    <row r="154" spans="43:43">
      <c r="AQ154" s="71"/>
    </row>
    <row r="155" spans="43:43">
      <c r="AQ155" s="71"/>
    </row>
    <row r="156" spans="43:43">
      <c r="AQ156" s="71"/>
    </row>
    <row r="157" spans="43:43">
      <c r="AQ157" s="71"/>
    </row>
    <row r="158" spans="43:43">
      <c r="AQ158" s="71"/>
    </row>
    <row r="159" spans="43:43">
      <c r="AQ159" s="71"/>
    </row>
    <row r="160" spans="43:43">
      <c r="AQ160" s="71"/>
    </row>
    <row r="161" spans="43:43">
      <c r="AQ161" s="71"/>
    </row>
    <row r="162" spans="43:43">
      <c r="AQ162" s="71"/>
    </row>
    <row r="163" spans="43:43">
      <c r="AQ163" s="71"/>
    </row>
    <row r="164" spans="43:43">
      <c r="AQ164" s="71"/>
    </row>
    <row r="165" spans="43:43">
      <c r="AQ165" s="71"/>
    </row>
    <row r="166" spans="43:43">
      <c r="AQ166" s="71"/>
    </row>
    <row r="167" spans="43:43">
      <c r="AQ167" s="71"/>
    </row>
    <row r="168" spans="43:43">
      <c r="AQ168" s="71"/>
    </row>
    <row r="169" spans="43:43">
      <c r="AQ169" s="71"/>
    </row>
    <row r="170" spans="43:43">
      <c r="AQ170" s="71"/>
    </row>
    <row r="171" spans="43:43">
      <c r="AQ171" s="71"/>
    </row>
    <row r="172" spans="43:43">
      <c r="AQ172" s="71"/>
    </row>
    <row r="173" spans="43:43">
      <c r="AQ173" s="71"/>
    </row>
    <row r="174" spans="43:43">
      <c r="AQ174" s="71"/>
    </row>
    <row r="175" spans="43:43">
      <c r="AQ175" s="71"/>
    </row>
    <row r="176" spans="43:43">
      <c r="AQ176" s="71"/>
    </row>
    <row r="177" spans="43:43">
      <c r="AQ177" s="71"/>
    </row>
    <row r="178" spans="43:43">
      <c r="AQ178" s="71"/>
    </row>
    <row r="179" spans="43:43">
      <c r="AQ179" s="71"/>
    </row>
    <row r="180" spans="43:43">
      <c r="AQ180" s="71"/>
    </row>
    <row r="181" spans="43:43">
      <c r="AQ181" s="71"/>
    </row>
    <row r="182" spans="43:43">
      <c r="AQ182" s="71"/>
    </row>
    <row r="183" spans="43:43">
      <c r="AQ183" s="71"/>
    </row>
    <row r="184" spans="43:43">
      <c r="AQ184" s="71"/>
    </row>
    <row r="185" spans="43:43">
      <c r="AQ185" s="71"/>
    </row>
    <row r="186" spans="43:43">
      <c r="AQ186" s="71"/>
    </row>
    <row r="187" spans="43:43">
      <c r="AQ187" s="71"/>
    </row>
    <row r="188" spans="43:43">
      <c r="AQ188" s="71"/>
    </row>
    <row r="189" spans="43:43">
      <c r="AQ189" s="71"/>
    </row>
    <row r="190" spans="43:43">
      <c r="AQ190" s="71"/>
    </row>
    <row r="191" spans="43:43">
      <c r="AQ191" s="71"/>
    </row>
    <row r="192" spans="43:43">
      <c r="AQ192" s="71"/>
    </row>
    <row r="193" spans="43:43">
      <c r="AQ193" s="71"/>
    </row>
    <row r="194" spans="43:43">
      <c r="AQ194" s="71"/>
    </row>
    <row r="195" spans="43:43">
      <c r="AQ195" s="71"/>
    </row>
    <row r="196" spans="43:43">
      <c r="AQ196" s="71"/>
    </row>
    <row r="197" spans="43:43">
      <c r="AQ197" s="71"/>
    </row>
    <row r="198" spans="43:43">
      <c r="AQ198" s="71"/>
    </row>
    <row r="199" spans="43:43">
      <c r="AQ199" s="71"/>
    </row>
    <row r="200" spans="43:43">
      <c r="AQ200" s="71"/>
    </row>
    <row r="201" spans="43:43">
      <c r="AQ201" s="71"/>
    </row>
    <row r="202" spans="43:43">
      <c r="AQ202" s="71"/>
    </row>
    <row r="203" spans="43:43">
      <c r="AQ203" s="71"/>
    </row>
    <row r="204" spans="43:43">
      <c r="AQ204" s="71"/>
    </row>
    <row r="205" spans="43:43">
      <c r="AQ205" s="71"/>
    </row>
    <row r="206" spans="43:43">
      <c r="AQ206" s="71"/>
    </row>
    <row r="207" spans="43:43">
      <c r="AQ207" s="71"/>
    </row>
    <row r="208" spans="43:43">
      <c r="AQ208" s="71"/>
    </row>
    <row r="209" spans="43:43">
      <c r="AQ209" s="71"/>
    </row>
    <row r="210" spans="43:43">
      <c r="AQ210" s="71"/>
    </row>
    <row r="211" spans="43:43">
      <c r="AQ211" s="71"/>
    </row>
    <row r="212" spans="43:43">
      <c r="AQ212" s="71"/>
    </row>
    <row r="213" spans="43:43">
      <c r="AQ213" s="71"/>
    </row>
    <row r="214" spans="43:43">
      <c r="AQ214" s="71"/>
    </row>
    <row r="215" spans="43:43">
      <c r="AQ215" s="71"/>
    </row>
    <row r="216" spans="43:43">
      <c r="AQ216" s="71"/>
    </row>
    <row r="217" spans="43:43">
      <c r="AQ217" s="71"/>
    </row>
    <row r="218" spans="43:43">
      <c r="AQ218" s="71"/>
    </row>
    <row r="219" spans="43:43">
      <c r="AQ219" s="71"/>
    </row>
    <row r="220" spans="43:43">
      <c r="AQ220" s="71"/>
    </row>
    <row r="221" spans="43:43">
      <c r="AQ221" s="71"/>
    </row>
    <row r="222" spans="43:43">
      <c r="AQ222" s="71"/>
    </row>
    <row r="223" spans="43:43">
      <c r="AQ223" s="71"/>
    </row>
    <row r="224" spans="43:43">
      <c r="AQ224" s="71"/>
    </row>
    <row r="225" spans="43:43">
      <c r="AQ225" s="71"/>
    </row>
    <row r="226" spans="43:43">
      <c r="AQ226" s="71"/>
    </row>
    <row r="227" spans="43:43">
      <c r="AQ227" s="71"/>
    </row>
    <row r="228" spans="43:43">
      <c r="AQ228" s="71"/>
    </row>
    <row r="229" spans="43:43">
      <c r="AQ229" s="71"/>
    </row>
    <row r="230" spans="43:43">
      <c r="AQ230" s="71"/>
    </row>
    <row r="231" spans="43:43">
      <c r="AQ231" s="71"/>
    </row>
    <row r="232" spans="43:43">
      <c r="AQ232" s="71"/>
    </row>
    <row r="233" spans="43:43">
      <c r="AQ233" s="71"/>
    </row>
    <row r="234" spans="43:43">
      <c r="AQ234" s="71"/>
    </row>
    <row r="235" spans="43:43">
      <c r="AQ235" s="71"/>
    </row>
    <row r="236" spans="43:43">
      <c r="AQ236" s="71"/>
    </row>
    <row r="237" spans="43:43">
      <c r="AQ237" s="71"/>
    </row>
    <row r="238" spans="43:43">
      <c r="AQ238" s="71"/>
    </row>
    <row r="239" spans="43:43">
      <c r="AQ239" s="71"/>
    </row>
    <row r="240" spans="43:43">
      <c r="AQ240" s="71"/>
    </row>
    <row r="241" spans="43:43">
      <c r="AQ241" s="71"/>
    </row>
    <row r="242" spans="43:43">
      <c r="AQ242" s="71"/>
    </row>
    <row r="243" spans="43:43">
      <c r="AQ243" s="71"/>
    </row>
    <row r="244" spans="43:43">
      <c r="AQ244" s="71"/>
    </row>
    <row r="245" spans="43:43">
      <c r="AQ245" s="71"/>
    </row>
    <row r="246" spans="43:43">
      <c r="AQ246" s="71"/>
    </row>
    <row r="247" spans="43:43">
      <c r="AQ247" s="71"/>
    </row>
    <row r="248" spans="43:43">
      <c r="AQ248" s="71"/>
    </row>
    <row r="249" spans="43:43">
      <c r="AQ249" s="71"/>
    </row>
    <row r="250" spans="43:43">
      <c r="AQ250" s="71"/>
    </row>
    <row r="251" spans="43:43">
      <c r="AQ251" s="71"/>
    </row>
    <row r="252" spans="43:43">
      <c r="AQ252" s="71"/>
    </row>
    <row r="253" spans="43:43">
      <c r="AQ253" s="71"/>
    </row>
    <row r="254" spans="43:43">
      <c r="AQ254" s="71"/>
    </row>
    <row r="255" spans="43:43">
      <c r="AQ255" s="71"/>
    </row>
    <row r="256" spans="43:43">
      <c r="AQ256" s="71"/>
    </row>
    <row r="257" spans="43:43">
      <c r="AQ257" s="71"/>
    </row>
    <row r="258" spans="43:43">
      <c r="AQ258" s="71"/>
    </row>
    <row r="259" spans="43:43">
      <c r="AQ259" s="71"/>
    </row>
    <row r="260" spans="43:43">
      <c r="AQ260" s="71"/>
    </row>
    <row r="261" spans="43:43">
      <c r="AQ261" s="71"/>
    </row>
    <row r="262" spans="43:43">
      <c r="AQ262" s="71"/>
    </row>
    <row r="263" spans="43:43">
      <c r="AQ263" s="71"/>
    </row>
    <row r="264" spans="43:43">
      <c r="AQ264" s="71"/>
    </row>
    <row r="265" spans="43:43">
      <c r="AQ265" s="71"/>
    </row>
    <row r="266" spans="43:43">
      <c r="AQ266" s="71"/>
    </row>
    <row r="267" spans="43:43">
      <c r="AQ267" s="71"/>
    </row>
    <row r="268" spans="43:43">
      <c r="AQ268" s="71"/>
    </row>
    <row r="269" spans="43:43">
      <c r="AQ269" s="71"/>
    </row>
    <row r="270" spans="43:43">
      <c r="AQ270" s="71"/>
    </row>
    <row r="271" spans="43:43">
      <c r="AQ271" s="71"/>
    </row>
    <row r="272" spans="43:43">
      <c r="AQ272" s="71"/>
    </row>
    <row r="273" spans="43:43">
      <c r="AQ273" s="71"/>
    </row>
    <row r="274" spans="43:43">
      <c r="AQ274" s="71"/>
    </row>
    <row r="275" spans="43:43">
      <c r="AQ275" s="71"/>
    </row>
    <row r="276" spans="43:43">
      <c r="AQ276" s="71"/>
    </row>
    <row r="277" spans="43:43">
      <c r="AQ277" s="71"/>
    </row>
    <row r="278" spans="43:43">
      <c r="AQ278" s="71"/>
    </row>
    <row r="279" spans="43:43">
      <c r="AQ279" s="71"/>
    </row>
    <row r="280" spans="43:43">
      <c r="AQ280" s="71"/>
    </row>
    <row r="281" spans="43:43">
      <c r="AQ281" s="71"/>
    </row>
    <row r="282" spans="43:43">
      <c r="AQ282" s="71"/>
    </row>
    <row r="283" spans="43:43">
      <c r="AQ283" s="71"/>
    </row>
    <row r="284" spans="43:43">
      <c r="AQ284" s="71"/>
    </row>
    <row r="285" spans="43:43">
      <c r="AQ285" s="71"/>
    </row>
    <row r="286" spans="43:43">
      <c r="AQ286" s="71"/>
    </row>
    <row r="287" spans="43:43">
      <c r="AQ287" s="71"/>
    </row>
    <row r="288" spans="43:43">
      <c r="AQ288" s="71"/>
    </row>
    <row r="289" spans="43:43">
      <c r="AQ289" s="71"/>
    </row>
    <row r="290" spans="43:43">
      <c r="AQ290" s="71"/>
    </row>
    <row r="291" spans="43:43">
      <c r="AQ291" s="71"/>
    </row>
    <row r="292" spans="43:43">
      <c r="AQ292" s="71"/>
    </row>
    <row r="293" spans="43:43">
      <c r="AQ293" s="71"/>
    </row>
    <row r="294" spans="43:43">
      <c r="AQ294" s="71"/>
    </row>
    <row r="295" spans="43:43">
      <c r="AQ295" s="71"/>
    </row>
    <row r="296" spans="43:43">
      <c r="AQ296" s="71"/>
    </row>
    <row r="297" spans="43:43">
      <c r="AQ297" s="71"/>
    </row>
    <row r="298" spans="43:43">
      <c r="AQ298" s="71"/>
    </row>
    <row r="299" spans="43:43">
      <c r="AQ299" s="71"/>
    </row>
    <row r="300" spans="43:43">
      <c r="AQ300" s="71"/>
    </row>
    <row r="301" spans="43:43">
      <c r="AQ301" s="71"/>
    </row>
    <row r="302" spans="43:43">
      <c r="AQ302" s="71"/>
    </row>
    <row r="303" spans="43:43">
      <c r="AQ303" s="71"/>
    </row>
    <row r="304" spans="43:43">
      <c r="AQ304" s="71"/>
    </row>
    <row r="305" spans="43:43">
      <c r="AQ305" s="71"/>
    </row>
    <row r="306" spans="43:43">
      <c r="AQ306" s="71"/>
    </row>
    <row r="307" spans="43:43">
      <c r="AQ307" s="71"/>
    </row>
    <row r="308" spans="43:43">
      <c r="AQ308" s="71"/>
    </row>
    <row r="309" spans="43:43">
      <c r="AQ309" s="71"/>
    </row>
    <row r="310" spans="43:43">
      <c r="AQ310" s="71"/>
    </row>
    <row r="311" spans="43:43">
      <c r="AQ311" s="71"/>
    </row>
    <row r="312" spans="43:43">
      <c r="AQ312" s="71"/>
    </row>
    <row r="313" spans="43:43">
      <c r="AQ313" s="71"/>
    </row>
    <row r="314" spans="43:43">
      <c r="AQ314" s="71"/>
    </row>
    <row r="315" spans="43:43">
      <c r="AQ315" s="71"/>
    </row>
    <row r="316" spans="43:43">
      <c r="AQ316" s="71"/>
    </row>
    <row r="317" spans="43:43">
      <c r="AQ317" s="71"/>
    </row>
    <row r="318" spans="43:43">
      <c r="AQ318" s="71"/>
    </row>
    <row r="319" spans="43:43">
      <c r="AQ319" s="71"/>
    </row>
    <row r="320" spans="43:43">
      <c r="AQ320" s="71"/>
    </row>
    <row r="321" spans="43:43">
      <c r="AQ321" s="71"/>
    </row>
    <row r="322" spans="43:43">
      <c r="AQ322" s="71"/>
    </row>
    <row r="323" spans="43:43">
      <c r="AQ323" s="71"/>
    </row>
    <row r="324" spans="43:43">
      <c r="AQ324" s="71"/>
    </row>
    <row r="325" spans="43:43">
      <c r="AQ325" s="71"/>
    </row>
    <row r="326" spans="43:43">
      <c r="AQ326" s="71"/>
    </row>
    <row r="327" spans="43:43">
      <c r="AQ327" s="71"/>
    </row>
    <row r="328" spans="43:43">
      <c r="AQ328" s="71"/>
    </row>
    <row r="329" spans="43:43">
      <c r="AQ329" s="71"/>
    </row>
    <row r="330" spans="43:43">
      <c r="AQ330" s="71"/>
    </row>
    <row r="331" spans="43:43">
      <c r="AQ331" s="71"/>
    </row>
    <row r="332" spans="43:43">
      <c r="AQ332" s="71"/>
    </row>
    <row r="333" spans="43:43">
      <c r="AQ333" s="71"/>
    </row>
    <row r="334" spans="43:43">
      <c r="AQ334" s="71"/>
    </row>
    <row r="335" spans="43:43">
      <c r="AQ335" s="71"/>
    </row>
    <row r="336" spans="43:43">
      <c r="AQ336" s="71"/>
    </row>
    <row r="337" spans="43:43">
      <c r="AQ337" s="71"/>
    </row>
    <row r="338" spans="43:43">
      <c r="AQ338" s="71"/>
    </row>
    <row r="339" spans="43:43">
      <c r="AQ339" s="71"/>
    </row>
    <row r="340" spans="43:43">
      <c r="AQ340" s="71"/>
    </row>
    <row r="341" spans="43:43">
      <c r="AQ341" s="71"/>
    </row>
    <row r="342" spans="43:43">
      <c r="AQ342" s="71"/>
    </row>
    <row r="343" spans="43:43">
      <c r="AQ343" s="71"/>
    </row>
    <row r="344" spans="43:43">
      <c r="AQ344" s="71"/>
    </row>
    <row r="345" spans="43:43">
      <c r="AQ345" s="71"/>
    </row>
    <row r="346" spans="43:43">
      <c r="AQ346" s="71"/>
    </row>
    <row r="347" spans="43:43">
      <c r="AQ347" s="71"/>
    </row>
    <row r="348" spans="43:43">
      <c r="AQ348" s="71"/>
    </row>
    <row r="349" spans="43:43">
      <c r="AQ349" s="71"/>
    </row>
    <row r="350" spans="43:43">
      <c r="AQ350" s="71"/>
    </row>
    <row r="351" spans="43:43">
      <c r="AQ351" s="71"/>
    </row>
    <row r="352" spans="43:43">
      <c r="AQ352" s="71"/>
    </row>
    <row r="353" spans="43:43">
      <c r="AQ353" s="71"/>
    </row>
    <row r="354" spans="43:43">
      <c r="AQ354" s="71"/>
    </row>
    <row r="355" spans="43:43">
      <c r="AQ355" s="71"/>
    </row>
    <row r="356" spans="43:43">
      <c r="AQ356" s="71"/>
    </row>
    <row r="357" spans="43:43">
      <c r="AQ357" s="71"/>
    </row>
    <row r="358" spans="43:43">
      <c r="AQ358" s="71"/>
    </row>
    <row r="359" spans="43:43">
      <c r="AQ359" s="71"/>
    </row>
    <row r="360" spans="43:43">
      <c r="AQ360" s="71"/>
    </row>
    <row r="361" spans="43:43">
      <c r="AQ361" s="71"/>
    </row>
    <row r="362" spans="43:43">
      <c r="AQ362" s="71"/>
    </row>
    <row r="363" spans="43:43">
      <c r="AQ363" s="71"/>
    </row>
    <row r="364" spans="43:43">
      <c r="AQ364" s="71"/>
    </row>
    <row r="365" spans="43:43">
      <c r="AQ365" s="71"/>
    </row>
    <row r="366" spans="43:43">
      <c r="AQ366" s="71"/>
    </row>
    <row r="367" spans="43:43">
      <c r="AQ367" s="71"/>
    </row>
    <row r="368" spans="43:43">
      <c r="AQ368" s="71"/>
    </row>
    <row r="369" spans="43:43">
      <c r="AQ369" s="71"/>
    </row>
    <row r="370" spans="43:43">
      <c r="AQ370" s="71"/>
    </row>
    <row r="371" spans="43:43">
      <c r="AQ371" s="71"/>
    </row>
    <row r="372" spans="43:43">
      <c r="AQ372" s="71"/>
    </row>
    <row r="373" spans="43:43">
      <c r="AQ373" s="71"/>
    </row>
    <row r="374" spans="43:43">
      <c r="AQ374" s="71"/>
    </row>
    <row r="375" spans="43:43">
      <c r="AQ375" s="71"/>
    </row>
    <row r="376" spans="43:43">
      <c r="AQ376" s="71"/>
    </row>
    <row r="377" spans="43:43">
      <c r="AQ377" s="71"/>
    </row>
    <row r="378" spans="43:43">
      <c r="AQ378" s="71"/>
    </row>
    <row r="379" spans="43:43">
      <c r="AQ379" s="71"/>
    </row>
    <row r="380" spans="43:43">
      <c r="AQ380" s="71"/>
    </row>
    <row r="381" spans="43:43">
      <c r="AQ381" s="71"/>
    </row>
    <row r="382" spans="43:43">
      <c r="AQ382" s="71"/>
    </row>
    <row r="383" spans="43:43">
      <c r="AQ383" s="71"/>
    </row>
    <row r="384" spans="43:43">
      <c r="AQ384" s="71"/>
    </row>
    <row r="385" spans="43:43">
      <c r="AQ385" s="71"/>
    </row>
    <row r="386" spans="43:43">
      <c r="AQ386" s="71"/>
    </row>
    <row r="387" spans="43:43">
      <c r="AQ387" s="71"/>
    </row>
    <row r="388" spans="43:43">
      <c r="AQ388" s="71"/>
    </row>
    <row r="389" spans="43:43">
      <c r="AQ389" s="71"/>
    </row>
    <row r="390" spans="43:43">
      <c r="AQ390" s="71"/>
    </row>
    <row r="391" spans="43:43">
      <c r="AQ391" s="71"/>
    </row>
    <row r="392" spans="43:43">
      <c r="AQ392" s="71"/>
    </row>
    <row r="393" spans="43:43">
      <c r="AQ393" s="71"/>
    </row>
    <row r="394" spans="43:43">
      <c r="AQ394" s="71"/>
    </row>
    <row r="395" spans="43:43">
      <c r="AQ395" s="71"/>
    </row>
    <row r="396" spans="43:43">
      <c r="AQ396" s="71"/>
    </row>
    <row r="397" spans="43:43">
      <c r="AQ397" s="71"/>
    </row>
    <row r="398" spans="43:43">
      <c r="AQ398" s="71"/>
    </row>
    <row r="399" spans="43:43">
      <c r="AQ399" s="71"/>
    </row>
    <row r="400" spans="43:43">
      <c r="AQ400" s="71"/>
    </row>
    <row r="401" spans="43:43">
      <c r="AQ401" s="71"/>
    </row>
    <row r="402" spans="43:43">
      <c r="AQ402" s="71"/>
    </row>
    <row r="403" spans="43:43">
      <c r="AQ403" s="71"/>
    </row>
    <row r="404" spans="43:43">
      <c r="AQ404" s="71"/>
    </row>
    <row r="405" spans="43:43">
      <c r="AQ405" s="71"/>
    </row>
    <row r="406" spans="43:43">
      <c r="AQ406" s="71"/>
    </row>
    <row r="407" spans="43:43">
      <c r="AQ407" s="71"/>
    </row>
    <row r="408" spans="43:43">
      <c r="AQ408" s="71"/>
    </row>
    <row r="409" spans="43:43">
      <c r="AQ409" s="71"/>
    </row>
    <row r="410" spans="43:43">
      <c r="AQ410" s="71"/>
    </row>
    <row r="411" spans="43:43">
      <c r="AQ411" s="71"/>
    </row>
    <row r="412" spans="43:43">
      <c r="AQ412" s="71"/>
    </row>
  </sheetData>
  <mergeCells count="98">
    <mergeCell ref="B46:AQ46"/>
    <mergeCell ref="AJ5:AL5"/>
    <mergeCell ref="Q6:Q7"/>
    <mergeCell ref="B45:AQ45"/>
    <mergeCell ref="B60:AQ60"/>
    <mergeCell ref="B51:AQ51"/>
    <mergeCell ref="B52:AQ52"/>
    <mergeCell ref="AH6:AH7"/>
    <mergeCell ref="AC6:AC7"/>
    <mergeCell ref="B41:AQ41"/>
    <mergeCell ref="B42:AQ42"/>
    <mergeCell ref="AP6:AP7"/>
    <mergeCell ref="B44:AQ44"/>
    <mergeCell ref="AJ6:AJ7"/>
    <mergeCell ref="V6:V7"/>
    <mergeCell ref="W5:W7"/>
    <mergeCell ref="B75:AQ75"/>
    <mergeCell ref="B76:V76"/>
    <mergeCell ref="G6:G7"/>
    <mergeCell ref="B70:AQ70"/>
    <mergeCell ref="B71:AQ71"/>
    <mergeCell ref="B72:AQ72"/>
    <mergeCell ref="AK6:AK7"/>
    <mergeCell ref="AL6:AL7"/>
    <mergeCell ref="AM5:AM7"/>
    <mergeCell ref="AO6:AO7"/>
    <mergeCell ref="B73:AQ73"/>
    <mergeCell ref="B66:AQ66"/>
    <mergeCell ref="B67:AQ67"/>
    <mergeCell ref="B68:AQ68"/>
    <mergeCell ref="B69:AQ69"/>
    <mergeCell ref="B59:AQ59"/>
    <mergeCell ref="B74:AQ74"/>
    <mergeCell ref="B47:AQ47"/>
    <mergeCell ref="B48:AQ48"/>
    <mergeCell ref="B49:AQ49"/>
    <mergeCell ref="B58:AQ58"/>
    <mergeCell ref="B55:AQ55"/>
    <mergeCell ref="B56:AQ56"/>
    <mergeCell ref="B57:AQ57"/>
    <mergeCell ref="B54:AQ54"/>
    <mergeCell ref="B64:AQ64"/>
    <mergeCell ref="B65:AQ65"/>
    <mergeCell ref="B53:AQ53"/>
    <mergeCell ref="B62:AQ62"/>
    <mergeCell ref="B63:AQ63"/>
    <mergeCell ref="B61:AQ61"/>
    <mergeCell ref="B50:AQ50"/>
    <mergeCell ref="B43:AQ43"/>
    <mergeCell ref="G5:J5"/>
    <mergeCell ref="L5:N5"/>
    <mergeCell ref="P5:R5"/>
    <mergeCell ref="T5:V5"/>
    <mergeCell ref="X5:Z5"/>
    <mergeCell ref="F5:F7"/>
    <mergeCell ref="T6:T7"/>
    <mergeCell ref="P6:P7"/>
    <mergeCell ref="X6:X7"/>
    <mergeCell ref="Y6:Y7"/>
    <mergeCell ref="L6:L7"/>
    <mergeCell ref="B40:V40"/>
    <mergeCell ref="AF5:AH5"/>
    <mergeCell ref="D4:D7"/>
    <mergeCell ref="E4:E7"/>
    <mergeCell ref="H6:J6"/>
    <mergeCell ref="C4:C7"/>
    <mergeCell ref="B4:B7"/>
    <mergeCell ref="N6:N7"/>
    <mergeCell ref="O5:O7"/>
    <mergeCell ref="K5:K7"/>
    <mergeCell ref="AF6:AF7"/>
    <mergeCell ref="AG6:AG7"/>
    <mergeCell ref="M6:M7"/>
    <mergeCell ref="AN5:AP5"/>
    <mergeCell ref="AN6:AN7"/>
    <mergeCell ref="AE5:AE7"/>
    <mergeCell ref="U6:U7"/>
    <mergeCell ref="R6:R7"/>
    <mergeCell ref="S5:S7"/>
    <mergeCell ref="AB5:AD5"/>
    <mergeCell ref="Z6:Z7"/>
    <mergeCell ref="AD6:AD7"/>
    <mergeCell ref="A2:AQ2"/>
    <mergeCell ref="A3:AQ3"/>
    <mergeCell ref="F4:J4"/>
    <mergeCell ref="K4:N4"/>
    <mergeCell ref="O4:R4"/>
    <mergeCell ref="S4:V4"/>
    <mergeCell ref="W4:Z4"/>
    <mergeCell ref="AA4:AD4"/>
    <mergeCell ref="AQ4:AQ7"/>
    <mergeCell ref="A4:A7"/>
    <mergeCell ref="AM4:AP4"/>
    <mergeCell ref="AI5:AI7"/>
    <mergeCell ref="AA5:AA7"/>
    <mergeCell ref="AB6:AB7"/>
    <mergeCell ref="AE4:AH4"/>
    <mergeCell ref="AI4:AL4"/>
  </mergeCells>
  <phoneticPr fontId="57" type="noConversion"/>
  <printOptions horizontalCentered="1"/>
  <pageMargins left="0.235416666666667" right="0.235416666666667" top="0.74791666666666701" bottom="0.74791666666666701" header="0.31388888888888899" footer="0.31388888888888899"/>
  <pageSetup paperSize="9" scale="42" fitToHeight="0" orientation="landscape" r:id="rId1"/>
  <headerFooter alignWithMargins="0">
    <oddFooter>&amp;C&amp;P</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0070C0"/>
    <pageSetUpPr fitToPage="1"/>
  </sheetPr>
  <dimension ref="A1:AP398"/>
  <sheetViews>
    <sheetView zoomScale="85" zoomScaleNormal="85" workbookViewId="0">
      <pane xSplit="2" ySplit="8" topLeftCell="C53" activePane="bottomRight" state="frozen"/>
      <selection pane="topRight"/>
      <selection pane="bottomLeft"/>
      <selection pane="bottomRight" activeCell="C21" sqref="C21"/>
    </sheetView>
  </sheetViews>
  <sheetFormatPr defaultColWidth="9" defaultRowHeight="12.75"/>
  <cols>
    <col min="1" max="1" width="4.5" style="28" customWidth="1"/>
    <col min="2" max="2" width="18.625" style="29" customWidth="1"/>
    <col min="3" max="3" width="5.125" style="30" customWidth="1"/>
    <col min="4" max="4" width="5.375" style="30" customWidth="1"/>
    <col min="5" max="5" width="5.125" style="30" customWidth="1"/>
    <col min="6" max="6" width="5.875" style="30" customWidth="1"/>
    <col min="7" max="17" width="5.875" style="31" customWidth="1"/>
    <col min="18" max="18" width="6" style="31" customWidth="1"/>
    <col min="19" max="20" width="5.875" style="31" customWidth="1"/>
    <col min="21" max="21" width="7.125" style="31" customWidth="1"/>
    <col min="22" max="27" width="5.875" style="31" customWidth="1"/>
    <col min="28" max="28" width="6.5" style="31" customWidth="1"/>
    <col min="29" max="29" width="5.875" style="31" customWidth="1"/>
    <col min="30" max="30" width="7.5" style="31" customWidth="1"/>
    <col min="31" max="16384" width="9" style="32"/>
  </cols>
  <sheetData>
    <row r="1" spans="1:42" ht="20.25">
      <c r="A1" s="33" t="s">
        <v>196</v>
      </c>
      <c r="B1"/>
      <c r="C1"/>
      <c r="D1"/>
      <c r="E1"/>
      <c r="F1"/>
      <c r="G1"/>
      <c r="H1"/>
      <c r="I1"/>
      <c r="J1"/>
      <c r="K1"/>
      <c r="L1"/>
      <c r="M1"/>
      <c r="N1"/>
      <c r="O1"/>
      <c r="P1"/>
      <c r="Q1"/>
      <c r="R1"/>
      <c r="S1"/>
      <c r="T1"/>
      <c r="U1"/>
      <c r="V1"/>
      <c r="W1"/>
      <c r="X1"/>
      <c r="Y1"/>
      <c r="Z1"/>
      <c r="AA1"/>
      <c r="AB1"/>
      <c r="AC1"/>
      <c r="AD1" s="55" t="s">
        <v>69</v>
      </c>
      <c r="AE1" s="57"/>
      <c r="AF1" s="58"/>
      <c r="AG1" s="58"/>
      <c r="AH1" s="58"/>
      <c r="AI1" s="58"/>
      <c r="AJ1" s="58"/>
      <c r="AK1" s="58"/>
      <c r="AL1" s="58"/>
      <c r="AM1" s="58"/>
      <c r="AN1" s="58"/>
      <c r="AO1" s="58"/>
      <c r="AP1" s="58"/>
    </row>
    <row r="2" spans="1:42" s="24" customFormat="1" ht="15.75">
      <c r="A2" s="1850" t="s">
        <v>197</v>
      </c>
      <c r="B2" s="1850"/>
      <c r="C2" s="1850"/>
      <c r="D2" s="1850"/>
      <c r="E2" s="1850"/>
      <c r="F2" s="1850"/>
      <c r="G2" s="1850"/>
      <c r="H2" s="1850"/>
      <c r="I2" s="1850"/>
      <c r="J2" s="1850"/>
      <c r="K2" s="1850"/>
      <c r="L2" s="1850"/>
      <c r="M2" s="1850"/>
      <c r="N2" s="1850"/>
      <c r="O2" s="1850"/>
      <c r="P2" s="1850"/>
      <c r="Q2" s="1850"/>
      <c r="R2" s="1850"/>
      <c r="S2" s="1850"/>
      <c r="T2" s="1850"/>
      <c r="U2" s="1850"/>
      <c r="V2" s="1850"/>
      <c r="W2" s="1850"/>
      <c r="X2" s="1850"/>
      <c r="Y2" s="1850"/>
      <c r="Z2" s="1850"/>
      <c r="AA2" s="1850"/>
      <c r="AB2" s="1850"/>
      <c r="AC2" s="1850"/>
      <c r="AD2" s="1850"/>
    </row>
    <row r="3" spans="1:42" s="25" customFormat="1" ht="15.75">
      <c r="A3" s="34"/>
      <c r="B3" s="34"/>
      <c r="C3" s="34"/>
      <c r="D3" s="34"/>
      <c r="E3" s="34"/>
      <c r="F3" s="34"/>
      <c r="G3" s="34"/>
      <c r="H3" s="34"/>
      <c r="I3" s="34"/>
      <c r="J3" s="34"/>
      <c r="K3" s="34"/>
      <c r="L3" s="34"/>
      <c r="M3" s="34"/>
      <c r="N3" s="34"/>
      <c r="O3" s="34"/>
      <c r="P3" s="34"/>
      <c r="Q3" s="34"/>
      <c r="R3" s="34"/>
      <c r="S3" s="34"/>
      <c r="T3" s="34"/>
      <c r="U3" s="34"/>
      <c r="V3" s="34"/>
      <c r="W3" s="34"/>
      <c r="X3" s="34"/>
      <c r="Y3" s="34"/>
      <c r="Z3" s="34"/>
      <c r="AA3" s="1851" t="s">
        <v>128</v>
      </c>
      <c r="AB3" s="1851"/>
      <c r="AC3" s="1851"/>
      <c r="AD3" s="1851"/>
    </row>
    <row r="4" spans="1:42" s="25" customFormat="1" ht="35.450000000000003" customHeight="1">
      <c r="A4" s="1836" t="s">
        <v>1</v>
      </c>
      <c r="B4" s="1836" t="s">
        <v>198</v>
      </c>
      <c r="C4" s="1836" t="s">
        <v>130</v>
      </c>
      <c r="D4" s="1836" t="s">
        <v>131</v>
      </c>
      <c r="E4" s="1836" t="s">
        <v>132</v>
      </c>
      <c r="F4" s="1836" t="s">
        <v>133</v>
      </c>
      <c r="G4" s="1836"/>
      <c r="H4" s="1836"/>
      <c r="I4" s="1836" t="s">
        <v>199</v>
      </c>
      <c r="J4" s="1836"/>
      <c r="K4" s="1836"/>
      <c r="L4" s="1836" t="s">
        <v>200</v>
      </c>
      <c r="M4" s="1836"/>
      <c r="N4" s="1836" t="s">
        <v>201</v>
      </c>
      <c r="O4" s="1836"/>
      <c r="P4" s="1836" t="s">
        <v>202</v>
      </c>
      <c r="Q4" s="1836"/>
      <c r="R4" s="1836" t="s">
        <v>203</v>
      </c>
      <c r="S4" s="1836"/>
      <c r="T4" s="1836" t="s">
        <v>204</v>
      </c>
      <c r="U4" s="1836"/>
      <c r="V4" s="1836"/>
      <c r="W4" s="1836"/>
      <c r="X4" s="1836" t="s">
        <v>205</v>
      </c>
      <c r="Y4" s="1836"/>
      <c r="Z4" s="1836"/>
      <c r="AA4" s="1836"/>
      <c r="AB4" s="1836" t="s">
        <v>206</v>
      </c>
      <c r="AC4" s="1836"/>
      <c r="AD4" s="1836" t="s">
        <v>142</v>
      </c>
    </row>
    <row r="5" spans="1:42" s="26" customFormat="1" ht="67.5" customHeight="1">
      <c r="A5" s="1836"/>
      <c r="B5" s="1836"/>
      <c r="C5" s="1836"/>
      <c r="D5" s="1836"/>
      <c r="E5" s="1836"/>
      <c r="F5" s="1836"/>
      <c r="G5" s="1836"/>
      <c r="H5" s="1836"/>
      <c r="I5" s="1836"/>
      <c r="J5" s="1836"/>
      <c r="K5" s="1836"/>
      <c r="L5" s="1836"/>
      <c r="M5" s="1836"/>
      <c r="N5" s="1836"/>
      <c r="O5" s="1836"/>
      <c r="P5" s="1836"/>
      <c r="Q5" s="1836"/>
      <c r="R5" s="1836"/>
      <c r="S5" s="1836"/>
      <c r="T5" s="1836" t="s">
        <v>207</v>
      </c>
      <c r="U5" s="1836"/>
      <c r="V5" s="1836" t="s">
        <v>208</v>
      </c>
      <c r="W5" s="1836"/>
      <c r="X5" s="1836" t="s">
        <v>209</v>
      </c>
      <c r="Y5" s="1836"/>
      <c r="Z5" s="1836" t="s">
        <v>210</v>
      </c>
      <c r="AA5" s="1836"/>
      <c r="AB5" s="1836"/>
      <c r="AC5" s="1836"/>
      <c r="AD5" s="1836"/>
    </row>
    <row r="6" spans="1:42" s="26" customFormat="1" ht="30" customHeight="1">
      <c r="A6" s="1836"/>
      <c r="B6" s="1836"/>
      <c r="C6" s="1836"/>
      <c r="D6" s="1836"/>
      <c r="E6" s="1836"/>
      <c r="F6" s="1836" t="s">
        <v>143</v>
      </c>
      <c r="G6" s="1836" t="s">
        <v>144</v>
      </c>
      <c r="H6" s="1836" t="s">
        <v>211</v>
      </c>
      <c r="I6" s="1836" t="s">
        <v>143</v>
      </c>
      <c r="J6" s="1836" t="s">
        <v>144</v>
      </c>
      <c r="K6" s="1836" t="s">
        <v>211</v>
      </c>
      <c r="L6" s="1836" t="s">
        <v>145</v>
      </c>
      <c r="M6" s="1836" t="s">
        <v>212</v>
      </c>
      <c r="N6" s="1836" t="s">
        <v>145</v>
      </c>
      <c r="O6" s="1836" t="s">
        <v>212</v>
      </c>
      <c r="P6" s="1836" t="s">
        <v>145</v>
      </c>
      <c r="Q6" s="1836" t="s">
        <v>212</v>
      </c>
      <c r="R6" s="1836" t="s">
        <v>145</v>
      </c>
      <c r="S6" s="1836" t="s">
        <v>212</v>
      </c>
      <c r="T6" s="1836" t="s">
        <v>145</v>
      </c>
      <c r="U6" s="1836" t="s">
        <v>212</v>
      </c>
      <c r="V6" s="1836" t="s">
        <v>145</v>
      </c>
      <c r="W6" s="1836" t="s">
        <v>212</v>
      </c>
      <c r="X6" s="1836" t="s">
        <v>145</v>
      </c>
      <c r="Y6" s="1836" t="s">
        <v>212</v>
      </c>
      <c r="Z6" s="1836" t="s">
        <v>145</v>
      </c>
      <c r="AA6" s="1836" t="s">
        <v>212</v>
      </c>
      <c r="AB6" s="1836" t="s">
        <v>145</v>
      </c>
      <c r="AC6" s="1836" t="s">
        <v>212</v>
      </c>
      <c r="AD6" s="1836"/>
    </row>
    <row r="7" spans="1:42" s="26" customFormat="1" ht="69" customHeight="1">
      <c r="A7" s="1836"/>
      <c r="B7" s="1836"/>
      <c r="C7" s="1836"/>
      <c r="D7" s="1836"/>
      <c r="E7" s="1836"/>
      <c r="F7" s="1836"/>
      <c r="G7" s="1836"/>
      <c r="H7" s="1836"/>
      <c r="I7" s="1836"/>
      <c r="J7" s="1836"/>
      <c r="K7" s="1836"/>
      <c r="L7" s="1836"/>
      <c r="M7" s="1836"/>
      <c r="N7" s="1836"/>
      <c r="O7" s="1836"/>
      <c r="P7" s="1836"/>
      <c r="Q7" s="1836"/>
      <c r="R7" s="1836"/>
      <c r="S7" s="1836"/>
      <c r="T7" s="1836"/>
      <c r="U7" s="1836"/>
      <c r="V7" s="1836"/>
      <c r="W7" s="1836"/>
      <c r="X7" s="1836"/>
      <c r="Y7" s="1836"/>
      <c r="Z7" s="1836"/>
      <c r="AA7" s="1836"/>
      <c r="AB7" s="1836"/>
      <c r="AC7" s="1836"/>
      <c r="AD7" s="1836"/>
    </row>
    <row r="8" spans="1:42" s="26" customFormat="1" ht="30.75" customHeight="1">
      <c r="A8" s="7">
        <v>1</v>
      </c>
      <c r="B8" s="7">
        <v>2</v>
      </c>
      <c r="C8" s="7">
        <v>3</v>
      </c>
      <c r="D8" s="7">
        <v>4</v>
      </c>
      <c r="E8" s="7">
        <v>5</v>
      </c>
      <c r="F8" s="7">
        <v>6</v>
      </c>
      <c r="G8" s="7">
        <v>7</v>
      </c>
      <c r="H8" s="7">
        <v>8</v>
      </c>
      <c r="I8" s="7">
        <v>9</v>
      </c>
      <c r="J8" s="7">
        <v>10</v>
      </c>
      <c r="K8" s="7">
        <v>11</v>
      </c>
      <c r="L8" s="7">
        <v>12</v>
      </c>
      <c r="M8" s="7">
        <v>13</v>
      </c>
      <c r="N8" s="7">
        <v>14</v>
      </c>
      <c r="O8" s="7">
        <v>15</v>
      </c>
      <c r="P8" s="7">
        <v>16</v>
      </c>
      <c r="Q8" s="7">
        <v>17</v>
      </c>
      <c r="R8" s="7">
        <v>18</v>
      </c>
      <c r="S8" s="7">
        <v>19</v>
      </c>
      <c r="T8" s="7">
        <v>20</v>
      </c>
      <c r="U8" s="7">
        <v>21</v>
      </c>
      <c r="V8" s="7">
        <v>22</v>
      </c>
      <c r="W8" s="7">
        <v>23</v>
      </c>
      <c r="X8" s="7">
        <v>24</v>
      </c>
      <c r="Y8" s="7">
        <v>25</v>
      </c>
      <c r="Z8" s="7">
        <v>26</v>
      </c>
      <c r="AA8" s="7">
        <v>27</v>
      </c>
      <c r="AB8" s="7">
        <v>28</v>
      </c>
      <c r="AC8" s="7">
        <v>29</v>
      </c>
      <c r="AD8" s="7">
        <v>30</v>
      </c>
    </row>
    <row r="9" spans="1:42" ht="32.25" customHeight="1">
      <c r="A9" s="35"/>
      <c r="B9" s="36" t="s">
        <v>151</v>
      </c>
      <c r="C9" s="37"/>
      <c r="D9" s="37"/>
      <c r="E9" s="37"/>
      <c r="F9" s="37"/>
      <c r="G9" s="38"/>
      <c r="H9" s="38"/>
      <c r="I9" s="38"/>
      <c r="J9" s="38"/>
      <c r="K9" s="38"/>
      <c r="L9" s="38"/>
      <c r="M9" s="38"/>
      <c r="N9" s="38"/>
      <c r="O9" s="38"/>
      <c r="P9" s="38"/>
      <c r="Q9" s="38"/>
      <c r="R9" s="38"/>
      <c r="S9" s="38"/>
      <c r="T9" s="38"/>
      <c r="U9" s="38"/>
      <c r="V9" s="38"/>
      <c r="W9" s="38"/>
      <c r="X9" s="38"/>
      <c r="Y9" s="38"/>
      <c r="Z9" s="38"/>
      <c r="AA9" s="38"/>
      <c r="AB9" s="38"/>
      <c r="AC9" s="38"/>
      <c r="AD9" s="38"/>
    </row>
    <row r="10" spans="1:42" s="27" customFormat="1" ht="36" customHeight="1">
      <c r="A10" s="39" t="s">
        <v>38</v>
      </c>
      <c r="B10" s="40" t="s">
        <v>213</v>
      </c>
      <c r="C10" s="41"/>
      <c r="D10" s="41"/>
      <c r="E10" s="41"/>
      <c r="F10" s="41"/>
      <c r="G10" s="42"/>
      <c r="H10" s="42"/>
      <c r="I10" s="42"/>
      <c r="J10" s="42"/>
      <c r="K10" s="42"/>
      <c r="L10" s="42"/>
      <c r="M10" s="42"/>
      <c r="N10" s="42"/>
      <c r="O10" s="42"/>
      <c r="P10" s="42"/>
      <c r="Q10" s="42"/>
      <c r="R10" s="42"/>
      <c r="S10" s="42"/>
      <c r="T10" s="42"/>
      <c r="U10" s="42"/>
      <c r="V10" s="42"/>
      <c r="W10" s="42"/>
      <c r="X10" s="42"/>
      <c r="Y10" s="42"/>
      <c r="Z10" s="42"/>
      <c r="AA10" s="42"/>
      <c r="AB10" s="42"/>
      <c r="AC10" s="42"/>
      <c r="AD10" s="42"/>
    </row>
    <row r="11" spans="1:42" ht="25.35" customHeight="1">
      <c r="A11" s="43">
        <v>1</v>
      </c>
      <c r="B11" s="44" t="s">
        <v>153</v>
      </c>
      <c r="C11" s="45"/>
      <c r="D11" s="45"/>
      <c r="E11" s="45"/>
      <c r="F11" s="45"/>
      <c r="G11" s="46"/>
      <c r="H11" s="46"/>
      <c r="I11" s="46"/>
      <c r="J11" s="46"/>
      <c r="K11" s="46"/>
      <c r="L11" s="46"/>
      <c r="M11" s="46"/>
      <c r="N11" s="46"/>
      <c r="O11" s="46"/>
      <c r="P11" s="46"/>
      <c r="Q11" s="46"/>
      <c r="R11" s="46"/>
      <c r="S11" s="46"/>
      <c r="T11" s="46"/>
      <c r="U11" s="46"/>
      <c r="V11" s="46"/>
      <c r="W11" s="46"/>
      <c r="X11" s="46"/>
      <c r="Y11" s="46"/>
      <c r="Z11" s="46"/>
      <c r="AA11" s="46"/>
      <c r="AB11" s="46"/>
      <c r="AC11" s="46"/>
      <c r="AD11" s="46"/>
    </row>
    <row r="12" spans="1:42" ht="25.35" customHeight="1">
      <c r="A12" s="43">
        <v>2</v>
      </c>
      <c r="B12" s="44" t="s">
        <v>153</v>
      </c>
      <c r="C12" s="45"/>
      <c r="D12" s="45"/>
      <c r="E12" s="45"/>
      <c r="F12" s="45"/>
      <c r="G12" s="46"/>
      <c r="H12" s="46"/>
      <c r="I12" s="46"/>
      <c r="J12" s="46"/>
      <c r="K12" s="46"/>
      <c r="L12" s="46"/>
      <c r="M12" s="46"/>
      <c r="N12" s="46"/>
      <c r="O12" s="46"/>
      <c r="P12" s="46"/>
      <c r="Q12" s="46"/>
      <c r="R12" s="46"/>
      <c r="S12" s="46"/>
      <c r="T12" s="46"/>
      <c r="U12" s="46"/>
      <c r="V12" s="46"/>
      <c r="W12" s="46"/>
      <c r="X12" s="46"/>
      <c r="Y12" s="46"/>
      <c r="Z12" s="46"/>
      <c r="AA12" s="46"/>
      <c r="AB12" s="46"/>
      <c r="AC12" s="46"/>
      <c r="AD12" s="46"/>
    </row>
    <row r="13" spans="1:42" ht="25.35" customHeight="1">
      <c r="A13" s="43"/>
      <c r="B13" s="105" t="s">
        <v>154</v>
      </c>
      <c r="C13" s="45"/>
      <c r="D13" s="45"/>
      <c r="E13" s="45"/>
      <c r="F13" s="45"/>
      <c r="G13" s="46"/>
      <c r="H13" s="46"/>
      <c r="I13" s="46"/>
      <c r="J13" s="46"/>
      <c r="K13" s="46"/>
      <c r="L13" s="46"/>
      <c r="M13" s="46"/>
      <c r="N13" s="46"/>
      <c r="O13" s="46"/>
      <c r="P13" s="46"/>
      <c r="Q13" s="46"/>
      <c r="R13" s="46"/>
      <c r="S13" s="46"/>
      <c r="T13" s="46"/>
      <c r="U13" s="46"/>
      <c r="V13" s="46"/>
      <c r="W13" s="46"/>
      <c r="X13" s="46"/>
      <c r="Y13" s="46"/>
      <c r="Z13" s="46"/>
      <c r="AA13" s="46"/>
      <c r="AB13" s="46"/>
      <c r="AC13" s="46"/>
      <c r="AD13" s="46"/>
    </row>
    <row r="14" spans="1:42" s="27" customFormat="1" ht="33.75" customHeight="1">
      <c r="A14" s="39" t="s">
        <v>42</v>
      </c>
      <c r="B14" s="47" t="s">
        <v>214</v>
      </c>
      <c r="C14" s="41"/>
      <c r="D14" s="41"/>
      <c r="E14" s="41"/>
      <c r="F14" s="41"/>
      <c r="G14" s="42"/>
      <c r="H14" s="42"/>
      <c r="I14" s="42"/>
      <c r="J14" s="42"/>
      <c r="K14" s="42"/>
      <c r="L14" s="42"/>
      <c r="M14" s="42"/>
      <c r="N14" s="42"/>
      <c r="O14" s="42"/>
      <c r="P14" s="42"/>
      <c r="Q14" s="42"/>
      <c r="R14" s="42"/>
      <c r="S14" s="42"/>
      <c r="T14" s="42"/>
      <c r="U14" s="42"/>
      <c r="V14" s="42"/>
      <c r="W14" s="42"/>
      <c r="X14" s="42"/>
      <c r="Y14" s="42"/>
      <c r="Z14" s="42"/>
      <c r="AA14" s="42"/>
      <c r="AB14" s="42"/>
      <c r="AC14" s="42"/>
      <c r="AD14" s="42"/>
    </row>
    <row r="15" spans="1:42" ht="25.35" customHeight="1">
      <c r="A15" s="43">
        <v>1</v>
      </c>
      <c r="B15" s="44" t="s">
        <v>153</v>
      </c>
      <c r="C15" s="45"/>
      <c r="D15" s="45"/>
      <c r="E15" s="45"/>
      <c r="F15" s="45"/>
      <c r="G15" s="46"/>
      <c r="H15" s="46"/>
      <c r="I15" s="46"/>
      <c r="J15" s="46"/>
      <c r="K15" s="46"/>
      <c r="L15" s="46"/>
      <c r="M15" s="46"/>
      <c r="N15" s="46"/>
      <c r="O15" s="46"/>
      <c r="P15" s="46"/>
      <c r="Q15" s="46"/>
      <c r="R15" s="46"/>
      <c r="S15" s="46"/>
      <c r="T15" s="46"/>
      <c r="U15" s="46"/>
      <c r="V15" s="46"/>
      <c r="W15" s="46"/>
      <c r="X15" s="46"/>
      <c r="Y15" s="46"/>
      <c r="Z15" s="46"/>
      <c r="AA15" s="46"/>
      <c r="AB15" s="46"/>
      <c r="AC15" s="46"/>
      <c r="AD15" s="46"/>
    </row>
    <row r="16" spans="1:42" ht="25.35" customHeight="1">
      <c r="A16" s="43">
        <v>2</v>
      </c>
      <c r="B16" s="44" t="s">
        <v>153</v>
      </c>
      <c r="C16" s="45"/>
      <c r="D16" s="45"/>
      <c r="E16" s="45"/>
      <c r="F16" s="45"/>
      <c r="G16" s="46"/>
      <c r="H16" s="46"/>
      <c r="I16" s="46"/>
      <c r="J16" s="46"/>
      <c r="K16" s="46"/>
      <c r="L16" s="46"/>
      <c r="M16" s="46"/>
      <c r="N16" s="46"/>
      <c r="O16" s="46"/>
      <c r="P16" s="46"/>
      <c r="Q16" s="46"/>
      <c r="R16" s="46"/>
      <c r="S16" s="46"/>
      <c r="T16" s="46"/>
      <c r="U16" s="46"/>
      <c r="V16" s="46"/>
      <c r="W16" s="46"/>
      <c r="X16" s="46"/>
      <c r="Y16" s="46"/>
      <c r="Z16" s="46"/>
      <c r="AA16" s="46"/>
      <c r="AB16" s="46"/>
      <c r="AC16" s="46"/>
      <c r="AD16" s="46"/>
    </row>
    <row r="17" spans="1:30" ht="25.35" customHeight="1">
      <c r="A17" s="43"/>
      <c r="B17" s="105" t="s">
        <v>154</v>
      </c>
      <c r="C17" s="45"/>
      <c r="D17" s="45"/>
      <c r="E17" s="45"/>
      <c r="F17" s="45"/>
      <c r="G17" s="46"/>
      <c r="H17" s="46"/>
      <c r="I17" s="46"/>
      <c r="J17" s="46"/>
      <c r="K17" s="46"/>
      <c r="L17" s="46"/>
      <c r="M17" s="46"/>
      <c r="N17" s="46"/>
      <c r="O17" s="46"/>
      <c r="P17" s="46"/>
      <c r="Q17" s="46"/>
      <c r="R17" s="46"/>
      <c r="S17" s="46"/>
      <c r="T17" s="46"/>
      <c r="U17" s="46"/>
      <c r="V17" s="46"/>
      <c r="W17" s="46"/>
      <c r="X17" s="46"/>
      <c r="Y17" s="46"/>
      <c r="Z17" s="46"/>
      <c r="AA17" s="46"/>
      <c r="AB17" s="46"/>
      <c r="AC17" s="46"/>
      <c r="AD17" s="46"/>
    </row>
    <row r="18" spans="1:30" ht="0.75" customHeight="1">
      <c r="A18" s="48"/>
      <c r="B18" s="49"/>
      <c r="C18" s="50"/>
      <c r="D18" s="50"/>
      <c r="E18" s="50"/>
      <c r="F18" s="50"/>
      <c r="G18" s="51"/>
      <c r="H18" s="51"/>
      <c r="I18" s="51"/>
      <c r="J18" s="51"/>
      <c r="K18" s="51"/>
      <c r="L18" s="51"/>
      <c r="M18" s="51"/>
      <c r="N18" s="51"/>
      <c r="O18" s="51"/>
      <c r="P18" s="51"/>
      <c r="Q18" s="51"/>
      <c r="R18" s="51"/>
      <c r="S18" s="51"/>
      <c r="T18" s="51"/>
      <c r="U18" s="51"/>
      <c r="V18" s="51"/>
      <c r="W18" s="51"/>
      <c r="X18" s="51"/>
      <c r="Y18" s="51"/>
      <c r="Z18" s="51"/>
      <c r="AA18" s="51"/>
      <c r="AB18" s="51"/>
      <c r="AC18" s="51"/>
      <c r="AD18" s="59"/>
    </row>
    <row r="19" spans="1:30" ht="0.75" customHeight="1">
      <c r="A19" s="52"/>
      <c r="B19" s="53"/>
      <c r="C19" s="54"/>
      <c r="D19" s="54"/>
      <c r="E19" s="54"/>
      <c r="F19" s="54"/>
      <c r="G19" s="55"/>
      <c r="H19" s="55"/>
      <c r="I19" s="55"/>
      <c r="J19" s="55"/>
      <c r="K19" s="55"/>
      <c r="L19" s="55"/>
      <c r="M19" s="55"/>
      <c r="N19" s="55"/>
      <c r="O19" s="55"/>
      <c r="P19" s="55"/>
      <c r="Q19" s="55"/>
      <c r="R19" s="55"/>
      <c r="S19" s="55"/>
      <c r="T19" s="55"/>
      <c r="U19" s="55"/>
      <c r="V19" s="55"/>
      <c r="W19" s="55"/>
      <c r="X19" s="55"/>
      <c r="Y19" s="55"/>
      <c r="Z19" s="55"/>
      <c r="AA19" s="55"/>
      <c r="AB19" s="55"/>
      <c r="AC19" s="55"/>
    </row>
    <row r="20" spans="1:30" ht="0.75" customHeight="1">
      <c r="A20" s="52"/>
      <c r="B20" s="53"/>
      <c r="C20" s="54"/>
      <c r="D20" s="54"/>
      <c r="E20" s="54"/>
      <c r="F20" s="54"/>
      <c r="G20" s="55"/>
      <c r="H20" s="55"/>
      <c r="I20" s="55"/>
      <c r="J20" s="55"/>
      <c r="K20" s="55"/>
      <c r="L20" s="55"/>
      <c r="M20" s="55"/>
      <c r="N20" s="55"/>
      <c r="O20" s="55"/>
      <c r="P20" s="55"/>
      <c r="Q20" s="55"/>
      <c r="R20" s="55"/>
      <c r="S20" s="55"/>
      <c r="T20" s="55"/>
      <c r="U20" s="55"/>
      <c r="V20" s="55"/>
      <c r="W20" s="55"/>
      <c r="X20" s="55"/>
      <c r="Y20" s="55"/>
      <c r="Z20" s="55"/>
      <c r="AA20" s="55"/>
      <c r="AB20" s="55"/>
      <c r="AC20" s="55"/>
    </row>
    <row r="21" spans="1:30" ht="0.75" customHeight="1">
      <c r="A21" s="52"/>
      <c r="B21" s="53"/>
      <c r="C21" s="54"/>
      <c r="D21" s="54"/>
      <c r="E21" s="54"/>
      <c r="F21" s="54"/>
      <c r="G21" s="55"/>
      <c r="H21" s="55"/>
      <c r="I21" s="55"/>
      <c r="J21" s="55"/>
      <c r="K21" s="55"/>
      <c r="L21" s="55"/>
      <c r="M21" s="55"/>
      <c r="N21" s="55"/>
      <c r="O21" s="55"/>
      <c r="P21" s="55"/>
      <c r="Q21" s="55"/>
      <c r="R21" s="55"/>
      <c r="S21" s="55"/>
      <c r="T21" s="55"/>
      <c r="U21" s="55"/>
      <c r="V21" s="55"/>
      <c r="W21" s="55"/>
      <c r="X21" s="55"/>
      <c r="Y21" s="55"/>
      <c r="Z21" s="55"/>
      <c r="AA21" s="55"/>
      <c r="AB21" s="55"/>
      <c r="AC21" s="55"/>
    </row>
    <row r="22" spans="1:30" ht="0.75" customHeight="1">
      <c r="A22" s="52"/>
      <c r="B22" s="53"/>
      <c r="C22" s="54"/>
      <c r="D22" s="54"/>
      <c r="E22" s="54"/>
      <c r="F22" s="54"/>
      <c r="G22" s="55"/>
      <c r="H22" s="55"/>
      <c r="I22" s="55"/>
      <c r="J22" s="55"/>
      <c r="K22" s="55"/>
      <c r="L22" s="55"/>
      <c r="M22" s="55"/>
      <c r="N22" s="55"/>
      <c r="O22" s="55"/>
      <c r="P22" s="55"/>
      <c r="Q22" s="55"/>
      <c r="R22" s="55"/>
      <c r="S22" s="55"/>
      <c r="T22" s="55"/>
      <c r="U22" s="55"/>
      <c r="V22" s="55"/>
      <c r="W22" s="55"/>
      <c r="X22" s="55"/>
      <c r="Y22" s="55"/>
      <c r="Z22" s="55"/>
      <c r="AA22" s="55"/>
      <c r="AB22" s="55"/>
      <c r="AC22" s="55"/>
    </row>
    <row r="23" spans="1:30" ht="0.75" customHeight="1">
      <c r="A23" s="52"/>
      <c r="B23" s="53"/>
      <c r="C23" s="54"/>
      <c r="D23" s="54"/>
      <c r="E23" s="54"/>
      <c r="F23" s="54"/>
      <c r="G23" s="55"/>
      <c r="H23" s="55"/>
      <c r="I23" s="55"/>
      <c r="J23" s="55"/>
      <c r="K23" s="55"/>
      <c r="L23" s="55"/>
      <c r="M23" s="55"/>
      <c r="N23" s="55"/>
      <c r="O23" s="55"/>
      <c r="P23" s="55"/>
      <c r="Q23" s="55"/>
      <c r="R23" s="55"/>
      <c r="S23" s="55"/>
      <c r="T23" s="55"/>
      <c r="U23" s="55"/>
      <c r="V23" s="55"/>
      <c r="W23" s="55"/>
      <c r="X23" s="55"/>
      <c r="Y23" s="55"/>
      <c r="Z23" s="55"/>
      <c r="AA23" s="55"/>
      <c r="AB23" s="55"/>
      <c r="AC23" s="55"/>
    </row>
    <row r="24" spans="1:30" ht="0.75" customHeight="1">
      <c r="A24" s="52"/>
      <c r="B24" s="53"/>
      <c r="C24" s="54"/>
      <c r="D24" s="54"/>
      <c r="E24" s="54"/>
      <c r="F24" s="54"/>
      <c r="G24" s="55"/>
      <c r="H24" s="55"/>
      <c r="I24" s="55"/>
      <c r="J24" s="55"/>
      <c r="K24" s="55"/>
      <c r="L24" s="55"/>
      <c r="M24" s="55"/>
      <c r="N24" s="55"/>
      <c r="O24" s="55"/>
      <c r="P24" s="55"/>
      <c r="Q24" s="55"/>
      <c r="R24" s="55"/>
      <c r="S24" s="55"/>
      <c r="T24" s="55"/>
      <c r="U24" s="55"/>
      <c r="V24" s="55"/>
      <c r="W24" s="55"/>
      <c r="X24" s="55"/>
      <c r="Y24" s="55"/>
      <c r="Z24" s="55"/>
      <c r="AA24" s="55"/>
      <c r="AB24" s="55"/>
      <c r="AC24" s="55"/>
    </row>
    <row r="25" spans="1:30" ht="0.75" customHeight="1">
      <c r="A25" s="52"/>
      <c r="B25" s="53"/>
      <c r="C25" s="54"/>
      <c r="D25" s="54"/>
      <c r="E25" s="54"/>
      <c r="F25" s="54"/>
      <c r="G25" s="55"/>
      <c r="H25" s="55"/>
      <c r="I25" s="55"/>
      <c r="J25" s="55"/>
      <c r="K25" s="55"/>
      <c r="L25" s="55"/>
      <c r="M25" s="55"/>
      <c r="N25" s="55"/>
      <c r="O25" s="55"/>
      <c r="P25" s="55"/>
      <c r="Q25" s="55"/>
      <c r="R25" s="55"/>
      <c r="S25" s="55"/>
      <c r="T25" s="55"/>
      <c r="U25" s="55"/>
      <c r="V25" s="55"/>
      <c r="W25" s="55"/>
      <c r="X25" s="55"/>
      <c r="Y25" s="55"/>
      <c r="Z25" s="55"/>
      <c r="AA25" s="55"/>
      <c r="AB25" s="55"/>
      <c r="AC25" s="55"/>
    </row>
    <row r="26" spans="1:30" ht="0.75" customHeight="1">
      <c r="A26" s="52"/>
      <c r="B26" s="53"/>
      <c r="C26" s="54"/>
      <c r="D26" s="54"/>
      <c r="E26" s="54"/>
      <c r="F26" s="54"/>
      <c r="G26" s="55"/>
      <c r="H26" s="55"/>
      <c r="I26" s="55"/>
      <c r="J26" s="55"/>
      <c r="K26" s="55"/>
      <c r="L26" s="55"/>
      <c r="M26" s="55"/>
      <c r="N26" s="55"/>
      <c r="O26" s="55"/>
      <c r="P26" s="55"/>
      <c r="Q26" s="55"/>
      <c r="R26" s="55"/>
      <c r="S26" s="55"/>
      <c r="T26" s="55"/>
      <c r="U26" s="55"/>
      <c r="V26" s="55"/>
      <c r="W26" s="55"/>
      <c r="X26" s="55"/>
      <c r="Y26" s="55"/>
      <c r="Z26" s="55"/>
      <c r="AA26" s="55"/>
      <c r="AB26" s="55"/>
      <c r="AC26" s="55"/>
    </row>
    <row r="27" spans="1:30" ht="0.75" customHeight="1">
      <c r="A27" s="52"/>
      <c r="B27" s="53"/>
      <c r="C27" s="54"/>
      <c r="D27" s="54"/>
      <c r="E27" s="54"/>
      <c r="F27" s="54"/>
      <c r="G27" s="55"/>
      <c r="H27" s="55"/>
      <c r="I27" s="55"/>
      <c r="J27" s="55"/>
      <c r="K27" s="55"/>
      <c r="L27" s="55"/>
      <c r="M27" s="55"/>
      <c r="N27" s="55"/>
      <c r="O27" s="55"/>
      <c r="P27" s="55"/>
      <c r="Q27" s="55"/>
      <c r="R27" s="55"/>
      <c r="S27" s="55"/>
      <c r="T27" s="55"/>
      <c r="U27" s="55"/>
      <c r="V27" s="55"/>
      <c r="W27" s="55"/>
      <c r="X27" s="55"/>
      <c r="Y27" s="55"/>
      <c r="Z27" s="55"/>
      <c r="AA27" s="55"/>
      <c r="AB27" s="55"/>
      <c r="AC27" s="55"/>
    </row>
    <row r="28" spans="1:30" ht="0.75" customHeight="1">
      <c r="A28" s="52"/>
      <c r="B28" s="53"/>
      <c r="C28" s="54"/>
      <c r="D28" s="54"/>
      <c r="E28" s="54"/>
      <c r="F28" s="54"/>
      <c r="G28" s="55"/>
      <c r="H28" s="55"/>
      <c r="I28" s="55"/>
      <c r="J28" s="55"/>
      <c r="K28" s="55"/>
      <c r="L28" s="55"/>
      <c r="M28" s="55"/>
      <c r="N28" s="55"/>
      <c r="O28" s="55"/>
      <c r="P28" s="55"/>
      <c r="Q28" s="55"/>
      <c r="R28" s="55"/>
      <c r="S28" s="55"/>
      <c r="T28" s="55"/>
      <c r="U28" s="55"/>
      <c r="V28" s="55"/>
      <c r="W28" s="55"/>
      <c r="X28" s="55"/>
      <c r="Y28" s="55"/>
      <c r="Z28" s="55"/>
      <c r="AA28" s="55"/>
      <c r="AB28" s="55"/>
      <c r="AC28" s="55"/>
    </row>
    <row r="29" spans="1:30" ht="0.75" customHeight="1">
      <c r="A29" s="52"/>
      <c r="B29" s="53"/>
      <c r="C29" s="54"/>
      <c r="D29" s="54"/>
      <c r="E29" s="54"/>
      <c r="F29" s="54"/>
      <c r="G29" s="55"/>
      <c r="H29" s="55"/>
      <c r="I29" s="55"/>
      <c r="J29" s="55"/>
      <c r="K29" s="55"/>
      <c r="L29" s="55"/>
      <c r="M29" s="55"/>
      <c r="N29" s="55"/>
      <c r="O29" s="55"/>
      <c r="P29" s="55"/>
      <c r="Q29" s="55"/>
      <c r="R29" s="55"/>
      <c r="S29" s="55"/>
      <c r="T29" s="55"/>
      <c r="U29" s="55"/>
      <c r="V29" s="55"/>
      <c r="W29" s="55"/>
      <c r="X29" s="55"/>
      <c r="Y29" s="55"/>
      <c r="Z29" s="55"/>
      <c r="AA29" s="55"/>
      <c r="AB29" s="55"/>
      <c r="AC29" s="55"/>
    </row>
    <row r="30" spans="1:30" ht="0.75" customHeight="1">
      <c r="A30" s="52"/>
      <c r="B30" s="53"/>
      <c r="C30" s="54"/>
      <c r="D30" s="54"/>
      <c r="E30" s="54"/>
      <c r="F30" s="54"/>
      <c r="G30" s="55"/>
      <c r="H30" s="55"/>
      <c r="I30" s="55"/>
      <c r="J30" s="55"/>
      <c r="K30" s="55"/>
      <c r="L30" s="55"/>
      <c r="M30" s="55"/>
      <c r="N30" s="55"/>
      <c r="O30" s="55"/>
      <c r="P30" s="55"/>
      <c r="Q30" s="55"/>
      <c r="R30" s="55"/>
      <c r="S30" s="55"/>
      <c r="T30" s="55"/>
      <c r="U30" s="55"/>
      <c r="V30" s="55"/>
      <c r="W30" s="55"/>
      <c r="X30" s="55"/>
      <c r="Y30" s="55"/>
      <c r="Z30" s="55"/>
      <c r="AA30" s="55"/>
      <c r="AB30" s="55"/>
      <c r="AC30" s="55"/>
    </row>
    <row r="31" spans="1:30" ht="24" customHeight="1">
      <c r="A31" s="52"/>
      <c r="B31" s="1852" t="s">
        <v>160</v>
      </c>
      <c r="C31" s="1852"/>
      <c r="D31" s="1852"/>
      <c r="E31" s="1852"/>
      <c r="F31" s="1852"/>
      <c r="G31" s="1852"/>
      <c r="H31" s="1852"/>
      <c r="I31" s="1852"/>
      <c r="J31" s="1852"/>
      <c r="K31" s="1852"/>
      <c r="L31" s="1852"/>
      <c r="M31" s="1852"/>
      <c r="N31" s="1852"/>
      <c r="O31" s="1852"/>
      <c r="P31" s="1852"/>
      <c r="Q31" s="1852"/>
      <c r="R31" s="1852"/>
      <c r="S31" s="1852"/>
      <c r="T31" s="56"/>
      <c r="U31" s="56"/>
      <c r="V31" s="56"/>
      <c r="W31" s="56"/>
      <c r="X31" s="56"/>
      <c r="Y31" s="56"/>
      <c r="Z31" s="56"/>
      <c r="AA31" s="56"/>
      <c r="AB31" s="55"/>
      <c r="AC31" s="55"/>
    </row>
    <row r="32" spans="1:30" s="24" customFormat="1" ht="26.25" customHeight="1">
      <c r="A32" s="52"/>
      <c r="B32" s="1853" t="s">
        <v>161</v>
      </c>
      <c r="C32" s="1853"/>
      <c r="D32" s="1853"/>
      <c r="E32" s="1853"/>
      <c r="F32" s="1853"/>
      <c r="G32" s="1853"/>
      <c r="H32" s="1853"/>
      <c r="I32" s="1853"/>
      <c r="J32" s="1853"/>
      <c r="K32" s="1853"/>
      <c r="L32" s="1853"/>
      <c r="M32" s="1853"/>
      <c r="N32" s="1853"/>
      <c r="O32" s="1853"/>
      <c r="P32" s="1853"/>
      <c r="Q32" s="1853"/>
      <c r="R32" s="1853"/>
      <c r="S32" s="1853"/>
      <c r="T32" s="55"/>
      <c r="U32" s="55"/>
      <c r="X32" s="55"/>
      <c r="Y32" s="55"/>
    </row>
    <row r="33" spans="1:25" s="24" customFormat="1" ht="27.75" customHeight="1">
      <c r="A33" s="52"/>
      <c r="B33" s="1853" t="s">
        <v>215</v>
      </c>
      <c r="C33" s="1853"/>
      <c r="D33" s="1853"/>
      <c r="E33" s="1853"/>
      <c r="F33" s="1853"/>
      <c r="G33" s="1853"/>
      <c r="H33" s="1853"/>
      <c r="I33" s="1853"/>
      <c r="J33" s="1853"/>
      <c r="K33" s="1853"/>
      <c r="L33" s="1853"/>
      <c r="M33" s="1853"/>
      <c r="N33" s="1853"/>
      <c r="O33" s="1853"/>
      <c r="P33" s="1853"/>
      <c r="Q33" s="1853"/>
      <c r="R33" s="1853"/>
      <c r="S33" s="1853"/>
      <c r="T33" s="55"/>
      <c r="U33" s="55"/>
      <c r="X33" s="55"/>
      <c r="Y33" s="55"/>
    </row>
    <row r="34" spans="1:25" s="24" customFormat="1" ht="28.5" customHeight="1">
      <c r="A34" s="52"/>
      <c r="B34" s="1853" t="s">
        <v>163</v>
      </c>
      <c r="C34" s="1853"/>
      <c r="D34" s="1853"/>
      <c r="E34" s="1853"/>
      <c r="F34" s="1853"/>
      <c r="G34" s="1853"/>
      <c r="H34" s="1853"/>
      <c r="I34" s="1853"/>
      <c r="J34" s="1853"/>
      <c r="K34" s="1853"/>
      <c r="L34" s="1853"/>
      <c r="M34" s="1853"/>
      <c r="N34" s="1853"/>
      <c r="O34" s="1853"/>
      <c r="P34" s="1853"/>
      <c r="Q34" s="1853"/>
      <c r="R34" s="1853"/>
      <c r="S34" s="1853"/>
      <c r="T34" s="55"/>
      <c r="U34" s="55"/>
      <c r="X34" s="55"/>
      <c r="Y34" s="55"/>
    </row>
    <row r="35" spans="1:25" s="24" customFormat="1" ht="27.75" customHeight="1">
      <c r="A35" s="52"/>
      <c r="B35" s="1853" t="s">
        <v>216</v>
      </c>
      <c r="C35" s="1853"/>
      <c r="D35" s="1853"/>
      <c r="E35" s="1853"/>
      <c r="F35" s="1853"/>
      <c r="G35" s="1853"/>
      <c r="H35" s="1853"/>
      <c r="I35" s="1853"/>
      <c r="J35" s="1853"/>
      <c r="K35" s="1853"/>
      <c r="L35" s="1853"/>
      <c r="M35" s="1853"/>
      <c r="N35" s="1853"/>
      <c r="O35" s="1853"/>
      <c r="P35" s="1853"/>
      <c r="Q35" s="1853"/>
      <c r="R35" s="1853"/>
      <c r="S35" s="1853"/>
      <c r="T35" s="55"/>
      <c r="U35" s="55"/>
      <c r="X35" s="55"/>
      <c r="Y35" s="55"/>
    </row>
    <row r="36" spans="1:25" s="24" customFormat="1" ht="24.75" customHeight="1">
      <c r="A36" s="52"/>
      <c r="B36" s="1853" t="s">
        <v>165</v>
      </c>
      <c r="C36" s="1853"/>
      <c r="D36" s="1853"/>
      <c r="E36" s="1853"/>
      <c r="F36" s="1853"/>
      <c r="G36" s="1853"/>
      <c r="H36" s="1853"/>
      <c r="I36" s="1853"/>
      <c r="J36" s="1853"/>
      <c r="K36" s="1853"/>
      <c r="L36" s="1853"/>
      <c r="M36" s="1853"/>
      <c r="N36" s="1853"/>
      <c r="O36" s="1853"/>
      <c r="P36" s="1853"/>
      <c r="Q36" s="1853"/>
      <c r="R36" s="1853"/>
      <c r="S36" s="1853"/>
      <c r="T36" s="55"/>
      <c r="U36" s="55"/>
      <c r="X36" s="55"/>
      <c r="Y36" s="55"/>
    </row>
    <row r="37" spans="1:25" s="24" customFormat="1" ht="29.25" customHeight="1">
      <c r="A37" s="52"/>
      <c r="B37" s="1853" t="s">
        <v>217</v>
      </c>
      <c r="C37" s="1853"/>
      <c r="D37" s="1853"/>
      <c r="E37" s="1853"/>
      <c r="F37" s="1853"/>
      <c r="G37" s="1853"/>
      <c r="H37" s="1853"/>
      <c r="I37" s="1853"/>
      <c r="J37" s="1853"/>
      <c r="K37" s="1853"/>
      <c r="L37" s="1853"/>
      <c r="M37" s="1853"/>
      <c r="N37" s="1853"/>
      <c r="O37" s="1853"/>
      <c r="P37" s="1853"/>
      <c r="Q37" s="1853"/>
      <c r="R37" s="1853"/>
      <c r="S37" s="1853"/>
      <c r="T37" s="55"/>
      <c r="U37" s="55"/>
      <c r="X37" s="55"/>
      <c r="Y37" s="55"/>
    </row>
    <row r="38" spans="1:25" s="24" customFormat="1" ht="24" customHeight="1">
      <c r="A38" s="52"/>
      <c r="B38" s="1853" t="s">
        <v>218</v>
      </c>
      <c r="C38" s="1853"/>
      <c r="D38" s="1853"/>
      <c r="E38" s="1853"/>
      <c r="F38" s="1853"/>
      <c r="G38" s="1853"/>
      <c r="H38" s="1853"/>
      <c r="I38" s="1853"/>
      <c r="J38" s="1853"/>
      <c r="K38" s="1853"/>
      <c r="L38" s="1853"/>
      <c r="M38" s="1853"/>
      <c r="N38" s="1853"/>
      <c r="O38" s="1853"/>
      <c r="P38" s="1853"/>
      <c r="Q38" s="1853"/>
      <c r="R38" s="1853"/>
      <c r="S38" s="1853"/>
      <c r="T38" s="55"/>
      <c r="U38" s="55"/>
      <c r="X38" s="55"/>
      <c r="Y38" s="55"/>
    </row>
    <row r="39" spans="1:25" s="24" customFormat="1" ht="27.75" customHeight="1">
      <c r="A39" s="52"/>
      <c r="B39" s="1853" t="s">
        <v>219</v>
      </c>
      <c r="C39" s="1853"/>
      <c r="D39" s="1853"/>
      <c r="E39" s="1853"/>
      <c r="F39" s="1853"/>
      <c r="G39" s="1853"/>
      <c r="H39" s="1853"/>
      <c r="I39" s="1853"/>
      <c r="J39" s="1853"/>
      <c r="K39" s="1853"/>
      <c r="L39" s="1853"/>
      <c r="M39" s="1853"/>
      <c r="N39" s="1853"/>
      <c r="O39" s="1853"/>
      <c r="P39" s="1853"/>
      <c r="Q39" s="1853"/>
      <c r="R39" s="1853"/>
      <c r="S39" s="1853"/>
      <c r="T39" s="55"/>
      <c r="U39" s="55"/>
      <c r="X39" s="55"/>
      <c r="Y39" s="55"/>
    </row>
    <row r="40" spans="1:25" s="24" customFormat="1" ht="34.5" customHeight="1">
      <c r="A40" s="52"/>
      <c r="B40" s="1853" t="s">
        <v>220</v>
      </c>
      <c r="C40" s="1853"/>
      <c r="D40" s="1853"/>
      <c r="E40" s="1853"/>
      <c r="F40" s="1853"/>
      <c r="G40" s="1853"/>
      <c r="H40" s="1853"/>
      <c r="I40" s="1853"/>
      <c r="J40" s="1853"/>
      <c r="K40" s="1853"/>
      <c r="L40" s="1853"/>
      <c r="M40" s="1853"/>
      <c r="N40" s="1853"/>
      <c r="O40" s="1853"/>
      <c r="P40" s="1853"/>
      <c r="Q40" s="1853"/>
      <c r="R40" s="1853"/>
      <c r="S40" s="1853"/>
      <c r="T40" s="55"/>
      <c r="U40" s="55"/>
      <c r="X40" s="55"/>
      <c r="Y40" s="55"/>
    </row>
    <row r="41" spans="1:25" s="24" customFormat="1" ht="31.5" customHeight="1">
      <c r="A41" s="52"/>
      <c r="B41" s="1853" t="s">
        <v>221</v>
      </c>
      <c r="C41" s="1853"/>
      <c r="D41" s="1853"/>
      <c r="E41" s="1853"/>
      <c r="F41" s="1853"/>
      <c r="G41" s="1853"/>
      <c r="H41" s="1853"/>
      <c r="I41" s="1853"/>
      <c r="J41" s="1853"/>
      <c r="K41" s="1853"/>
      <c r="L41" s="1853"/>
      <c r="M41" s="1853"/>
      <c r="N41" s="1853"/>
      <c r="O41" s="1853"/>
      <c r="P41" s="1853"/>
      <c r="Q41" s="1853"/>
      <c r="R41" s="1853"/>
      <c r="S41" s="1853"/>
      <c r="T41" s="55"/>
      <c r="U41" s="55"/>
      <c r="X41" s="55"/>
      <c r="Y41" s="55"/>
    </row>
    <row r="42" spans="1:25" s="24" customFormat="1" ht="33.75" customHeight="1">
      <c r="A42" s="52"/>
      <c r="B42" s="1853" t="s">
        <v>222</v>
      </c>
      <c r="C42" s="1853"/>
      <c r="D42" s="1853"/>
      <c r="E42" s="1853"/>
      <c r="F42" s="1853"/>
      <c r="G42" s="1853"/>
      <c r="H42" s="1853"/>
      <c r="I42" s="1853"/>
      <c r="J42" s="1853"/>
      <c r="K42" s="1853"/>
      <c r="L42" s="1853"/>
      <c r="M42" s="1853"/>
      <c r="N42" s="1853"/>
      <c r="O42" s="1853"/>
      <c r="P42" s="1853"/>
      <c r="Q42" s="1853"/>
      <c r="R42" s="1853"/>
      <c r="S42" s="1853"/>
      <c r="T42" s="55"/>
      <c r="U42" s="55"/>
      <c r="X42" s="55"/>
      <c r="Y42" s="55"/>
    </row>
    <row r="43" spans="1:25" s="24" customFormat="1" ht="39.75" customHeight="1">
      <c r="A43" s="52"/>
      <c r="B43" s="1853" t="s">
        <v>223</v>
      </c>
      <c r="C43" s="1853"/>
      <c r="D43" s="1853"/>
      <c r="E43" s="1853"/>
      <c r="F43" s="1853"/>
      <c r="G43" s="1853"/>
      <c r="H43" s="1853"/>
      <c r="I43" s="1853"/>
      <c r="J43" s="1853"/>
      <c r="K43" s="1853"/>
      <c r="L43" s="1853"/>
      <c r="M43" s="1853"/>
      <c r="N43" s="1853"/>
      <c r="O43" s="1853"/>
      <c r="P43" s="1853"/>
      <c r="Q43" s="1853"/>
      <c r="R43" s="1853"/>
      <c r="S43" s="1853"/>
      <c r="T43" s="55"/>
      <c r="U43" s="55"/>
      <c r="X43" s="55"/>
      <c r="Y43" s="55"/>
    </row>
    <row r="44" spans="1:25" s="24" customFormat="1" ht="37.5" customHeight="1">
      <c r="A44" s="52"/>
      <c r="B44" s="1853" t="s">
        <v>224</v>
      </c>
      <c r="C44" s="1853"/>
      <c r="D44" s="1853"/>
      <c r="E44" s="1853"/>
      <c r="F44" s="1853"/>
      <c r="G44" s="1853"/>
      <c r="H44" s="1853"/>
      <c r="I44" s="1853"/>
      <c r="J44" s="1853"/>
      <c r="K44" s="1853"/>
      <c r="L44" s="1853"/>
      <c r="M44" s="1853"/>
      <c r="N44" s="1853"/>
      <c r="O44" s="1853"/>
      <c r="P44" s="1853"/>
      <c r="Q44" s="1853"/>
      <c r="R44" s="1853"/>
      <c r="S44" s="1853"/>
      <c r="T44" s="55"/>
      <c r="U44" s="55"/>
      <c r="X44" s="55"/>
      <c r="Y44" s="55"/>
    </row>
    <row r="45" spans="1:25" s="24" customFormat="1" ht="28.5" customHeight="1">
      <c r="A45" s="52"/>
      <c r="B45" s="1853" t="s">
        <v>225</v>
      </c>
      <c r="C45" s="1853"/>
      <c r="D45" s="1853"/>
      <c r="E45" s="1853"/>
      <c r="F45" s="1853"/>
      <c r="G45" s="1853"/>
      <c r="H45" s="1853"/>
      <c r="I45" s="1853"/>
      <c r="J45" s="1853"/>
      <c r="K45" s="1853"/>
      <c r="L45" s="1853"/>
      <c r="M45" s="1853"/>
      <c r="N45" s="1853"/>
      <c r="O45" s="1853"/>
      <c r="P45" s="1853"/>
      <c r="Q45" s="1853"/>
      <c r="R45" s="1853"/>
      <c r="S45" s="1853"/>
      <c r="T45" s="55"/>
      <c r="U45" s="55"/>
      <c r="X45" s="55"/>
      <c r="Y45" s="55"/>
    </row>
    <row r="46" spans="1:25" s="24" customFormat="1" ht="28.5" customHeight="1">
      <c r="A46" s="52"/>
      <c r="B46" s="1853" t="s">
        <v>226</v>
      </c>
      <c r="C46" s="1853"/>
      <c r="D46" s="1853"/>
      <c r="E46" s="1853"/>
      <c r="F46" s="1853"/>
      <c r="G46" s="1853"/>
      <c r="H46" s="1853"/>
      <c r="I46" s="1853"/>
      <c r="J46" s="1853"/>
      <c r="K46" s="1853"/>
      <c r="L46" s="1853"/>
      <c r="M46" s="1853"/>
      <c r="N46" s="1853"/>
      <c r="O46" s="1853"/>
      <c r="P46" s="1853"/>
      <c r="Q46" s="1853"/>
      <c r="R46" s="1853"/>
      <c r="S46" s="1853"/>
      <c r="T46" s="55"/>
      <c r="U46" s="55"/>
      <c r="X46" s="55"/>
      <c r="Y46" s="55"/>
    </row>
    <row r="47" spans="1:25" s="24" customFormat="1" ht="36.75" customHeight="1">
      <c r="A47" s="52"/>
      <c r="B47" s="1853" t="s">
        <v>227</v>
      </c>
      <c r="C47" s="1853"/>
      <c r="D47" s="1853"/>
      <c r="E47" s="1853"/>
      <c r="F47" s="1853"/>
      <c r="G47" s="1853"/>
      <c r="H47" s="1853"/>
      <c r="I47" s="1853"/>
      <c r="J47" s="1853"/>
      <c r="K47" s="1853"/>
      <c r="L47" s="1853"/>
      <c r="M47" s="1853"/>
      <c r="N47" s="1853"/>
      <c r="O47" s="1853"/>
      <c r="P47" s="1853"/>
      <c r="Q47" s="1853"/>
      <c r="R47" s="1853"/>
      <c r="S47" s="1853"/>
      <c r="T47" s="55"/>
      <c r="U47" s="55"/>
      <c r="X47" s="55"/>
      <c r="Y47" s="55"/>
    </row>
    <row r="48" spans="1:25" s="24" customFormat="1" ht="43.5" customHeight="1">
      <c r="A48" s="52"/>
      <c r="B48" s="1853" t="s">
        <v>228</v>
      </c>
      <c r="C48" s="1853"/>
      <c r="D48" s="1853"/>
      <c r="E48" s="1853"/>
      <c r="F48" s="1853"/>
      <c r="G48" s="1853"/>
      <c r="H48" s="1853"/>
      <c r="I48" s="1853"/>
      <c r="J48" s="1853"/>
      <c r="K48" s="1853"/>
      <c r="L48" s="1853"/>
      <c r="M48" s="1853"/>
      <c r="N48" s="1853"/>
      <c r="O48" s="1853"/>
      <c r="P48" s="1853"/>
      <c r="Q48" s="1853"/>
      <c r="R48" s="1853"/>
      <c r="S48" s="1853"/>
      <c r="T48" s="55"/>
      <c r="U48" s="55"/>
      <c r="X48" s="55"/>
      <c r="Y48" s="55"/>
    </row>
    <row r="49" spans="1:30" s="24" customFormat="1" ht="28.5" customHeight="1">
      <c r="A49" s="52"/>
      <c r="B49" s="1853" t="s">
        <v>229</v>
      </c>
      <c r="C49" s="1853"/>
      <c r="D49" s="1853"/>
      <c r="E49" s="1853"/>
      <c r="F49" s="1853"/>
      <c r="G49" s="1853"/>
      <c r="H49" s="1853"/>
      <c r="I49" s="1853"/>
      <c r="J49" s="1853"/>
      <c r="K49" s="1853"/>
      <c r="L49" s="1853"/>
      <c r="M49" s="1853"/>
      <c r="N49" s="1853"/>
      <c r="O49" s="1853"/>
      <c r="P49" s="1853"/>
      <c r="Q49" s="1853"/>
      <c r="R49" s="1853"/>
      <c r="S49" s="1853"/>
      <c r="T49" s="55"/>
      <c r="U49" s="55"/>
      <c r="X49" s="55"/>
      <c r="Y49" s="55"/>
    </row>
    <row r="50" spans="1:30" s="24" customFormat="1" ht="30.75" customHeight="1">
      <c r="A50" s="52"/>
      <c r="B50" s="1853" t="s">
        <v>230</v>
      </c>
      <c r="C50" s="1853"/>
      <c r="D50" s="1853"/>
      <c r="E50" s="1853"/>
      <c r="F50" s="1853"/>
      <c r="G50" s="1853"/>
      <c r="H50" s="1853"/>
      <c r="I50" s="1853"/>
      <c r="J50" s="1853"/>
      <c r="K50" s="1853"/>
      <c r="L50" s="1853"/>
      <c r="M50" s="1853"/>
      <c r="N50" s="1853"/>
      <c r="O50" s="1853"/>
      <c r="P50" s="1853"/>
      <c r="Q50" s="1853"/>
      <c r="R50" s="1853"/>
      <c r="S50" s="1853"/>
      <c r="T50" s="55"/>
      <c r="U50" s="55"/>
      <c r="X50" s="55"/>
      <c r="Y50" s="55"/>
    </row>
    <row r="51" spans="1:30" s="24" customFormat="1" ht="26.25" customHeight="1">
      <c r="A51" s="52"/>
      <c r="B51" s="1853" t="s">
        <v>231</v>
      </c>
      <c r="C51" s="1853"/>
      <c r="D51" s="1853"/>
      <c r="E51" s="1853"/>
      <c r="F51" s="1853"/>
      <c r="G51" s="1853"/>
      <c r="H51" s="1853"/>
      <c r="I51" s="1853"/>
      <c r="J51" s="1853"/>
      <c r="K51" s="1853"/>
      <c r="L51" s="1853"/>
      <c r="M51" s="1853"/>
      <c r="N51" s="1853"/>
      <c r="O51" s="1853"/>
      <c r="P51" s="1853"/>
      <c r="Q51" s="1853"/>
      <c r="R51" s="1853"/>
      <c r="S51" s="1853"/>
      <c r="T51" s="54"/>
      <c r="U51" s="54"/>
      <c r="V51" s="54"/>
      <c r="W51" s="54"/>
      <c r="X51" s="54"/>
      <c r="Y51" s="54"/>
      <c r="Z51" s="54"/>
      <c r="AA51" s="54"/>
      <c r="AB51" s="53"/>
      <c r="AC51" s="53"/>
      <c r="AD51" s="55"/>
    </row>
    <row r="52" spans="1:30" s="24" customFormat="1" ht="29.25" customHeight="1">
      <c r="A52" s="52"/>
      <c r="B52" s="1853" t="s">
        <v>232</v>
      </c>
      <c r="C52" s="1853"/>
      <c r="D52" s="1853"/>
      <c r="E52" s="1853"/>
      <c r="F52" s="1853"/>
      <c r="G52" s="1853"/>
      <c r="H52" s="1853"/>
      <c r="I52" s="1853"/>
      <c r="J52" s="1853"/>
      <c r="K52" s="1853"/>
      <c r="L52" s="1853"/>
      <c r="M52" s="1853"/>
      <c r="N52" s="1853"/>
      <c r="O52" s="1853"/>
      <c r="P52" s="1853"/>
      <c r="Q52" s="1853"/>
      <c r="R52" s="1853"/>
      <c r="S52" s="1853"/>
      <c r="AB52" s="53"/>
      <c r="AC52" s="53"/>
      <c r="AD52" s="55"/>
    </row>
    <row r="53" spans="1:30" s="24" customFormat="1" ht="27" customHeight="1">
      <c r="A53" s="52"/>
      <c r="B53" s="1853" t="s">
        <v>233</v>
      </c>
      <c r="C53" s="1853"/>
      <c r="D53" s="1853"/>
      <c r="E53" s="1853"/>
      <c r="F53" s="1853"/>
      <c r="G53" s="1853"/>
      <c r="H53" s="1853"/>
      <c r="I53" s="1853"/>
      <c r="J53" s="1853"/>
      <c r="K53" s="1853"/>
      <c r="L53" s="1853"/>
      <c r="M53" s="1853"/>
      <c r="N53" s="1853"/>
      <c r="O53" s="1853"/>
      <c r="P53" s="1853"/>
      <c r="Q53" s="1853"/>
      <c r="R53" s="1853"/>
      <c r="S53" s="1853"/>
      <c r="AB53" s="53"/>
      <c r="AC53" s="53"/>
      <c r="AD53" s="55"/>
    </row>
    <row r="54" spans="1:30" s="24" customFormat="1" ht="27" customHeight="1">
      <c r="A54" s="52"/>
      <c r="B54" s="24" t="s">
        <v>234</v>
      </c>
      <c r="AB54" s="53"/>
      <c r="AC54" s="53"/>
      <c r="AD54" s="55"/>
    </row>
    <row r="55" spans="1:30" s="24" customFormat="1" ht="30.75" customHeight="1">
      <c r="A55" s="52"/>
      <c r="B55" s="1853" t="s">
        <v>235</v>
      </c>
      <c r="C55" s="1853"/>
      <c r="D55" s="1853"/>
      <c r="E55" s="1853"/>
      <c r="F55" s="1853"/>
      <c r="G55" s="1853"/>
      <c r="H55" s="1853"/>
      <c r="I55" s="1853"/>
      <c r="J55" s="1853"/>
      <c r="K55" s="1853"/>
      <c r="L55" s="1853"/>
      <c r="M55" s="1853"/>
      <c r="N55" s="1853"/>
      <c r="O55" s="1853"/>
      <c r="P55" s="1853"/>
      <c r="Q55" s="1853"/>
      <c r="R55" s="1853"/>
      <c r="S55" s="1853"/>
      <c r="T55" s="54"/>
      <c r="U55" s="54"/>
      <c r="V55" s="54"/>
      <c r="W55" s="54"/>
      <c r="X55" s="54"/>
      <c r="Y55" s="54"/>
      <c r="Z55" s="54"/>
      <c r="AA55" s="54"/>
      <c r="AB55" s="53"/>
      <c r="AC55" s="53"/>
      <c r="AD55" s="55"/>
    </row>
    <row r="56" spans="1:30" s="24" customFormat="1" ht="29.25" customHeight="1">
      <c r="A56" s="52"/>
      <c r="B56" s="24" t="s">
        <v>236</v>
      </c>
      <c r="AB56" s="53"/>
      <c r="AC56" s="53"/>
      <c r="AD56" s="55"/>
    </row>
    <row r="57" spans="1:30" s="24" customFormat="1" ht="27" customHeight="1">
      <c r="A57" s="52"/>
      <c r="B57" s="1853" t="s">
        <v>237</v>
      </c>
      <c r="C57" s="1853"/>
      <c r="D57" s="1853"/>
      <c r="E57" s="1853"/>
      <c r="F57" s="1853"/>
      <c r="G57" s="1853"/>
      <c r="H57" s="1853"/>
      <c r="I57" s="1853"/>
      <c r="J57" s="1853"/>
      <c r="K57" s="1853"/>
      <c r="L57" s="1853"/>
      <c r="M57" s="1853"/>
      <c r="N57" s="1853"/>
      <c r="O57" s="1853"/>
      <c r="P57" s="1853"/>
      <c r="Q57" s="1853"/>
      <c r="R57" s="1853"/>
      <c r="S57" s="1853"/>
      <c r="AB57" s="53"/>
      <c r="AC57" s="53"/>
      <c r="AD57" s="55"/>
    </row>
    <row r="58" spans="1:30" s="24" customFormat="1" ht="24.75" customHeight="1">
      <c r="A58" s="52"/>
      <c r="B58" s="24" t="s">
        <v>238</v>
      </c>
      <c r="AB58" s="53"/>
      <c r="AC58" s="53"/>
      <c r="AD58" s="55"/>
    </row>
    <row r="59" spans="1:30" s="24" customFormat="1" ht="24.75" customHeight="1">
      <c r="A59" s="52"/>
      <c r="B59" s="24" t="s">
        <v>239</v>
      </c>
      <c r="AB59" s="53"/>
      <c r="AC59" s="53"/>
      <c r="AD59" s="55"/>
    </row>
    <row r="60" spans="1:30" s="24" customFormat="1" ht="24.75" customHeight="1">
      <c r="A60" s="52"/>
      <c r="B60" s="24" t="s">
        <v>240</v>
      </c>
      <c r="AB60" s="53"/>
      <c r="AC60" s="53"/>
      <c r="AD60" s="55"/>
    </row>
    <row r="61" spans="1:30" ht="27" customHeight="1">
      <c r="A61" s="52"/>
      <c r="B61" s="1853" t="s">
        <v>241</v>
      </c>
      <c r="C61" s="1853"/>
      <c r="D61" s="1853"/>
      <c r="E61" s="1853"/>
      <c r="F61" s="1853"/>
      <c r="G61" s="1853"/>
      <c r="H61" s="1853"/>
      <c r="I61" s="1853"/>
      <c r="J61" s="1853"/>
      <c r="K61" s="1853"/>
      <c r="L61" s="1853"/>
      <c r="M61" s="1853"/>
      <c r="N61" s="1853"/>
      <c r="O61" s="1853"/>
      <c r="P61" s="1853"/>
      <c r="Q61" s="1853"/>
      <c r="R61" s="1853"/>
      <c r="S61" s="1853"/>
      <c r="T61" s="1853"/>
      <c r="U61" s="1853"/>
      <c r="V61" s="1853"/>
      <c r="W61" s="1853"/>
      <c r="X61" s="1853"/>
      <c r="Y61" s="1853"/>
      <c r="Z61" s="1853"/>
      <c r="AA61" s="1853"/>
      <c r="AB61" s="1853"/>
      <c r="AC61" s="1853"/>
    </row>
    <row r="62" spans="1:30" ht="20.100000000000001" customHeight="1">
      <c r="A62" s="52"/>
      <c r="B62" s="1853"/>
      <c r="C62" s="1853"/>
      <c r="D62" s="1853"/>
      <c r="E62" s="1853"/>
      <c r="F62" s="1853"/>
      <c r="G62" s="1853"/>
      <c r="H62" s="1853"/>
      <c r="I62" s="1853"/>
      <c r="J62" s="1853"/>
      <c r="K62" s="1853"/>
      <c r="L62" s="1853"/>
      <c r="M62" s="1853"/>
      <c r="N62" s="1853"/>
      <c r="O62" s="1853"/>
      <c r="P62" s="1853"/>
      <c r="Q62" s="1853"/>
      <c r="R62" s="1853"/>
      <c r="S62" s="1853"/>
      <c r="T62" s="1853"/>
      <c r="U62" s="1853"/>
      <c r="V62" s="1853"/>
      <c r="W62" s="1853"/>
      <c r="X62" s="1853"/>
      <c r="Y62" s="1853"/>
      <c r="Z62" s="1853"/>
      <c r="AA62" s="1853"/>
      <c r="AB62" s="1853"/>
      <c r="AC62" s="1853"/>
    </row>
    <row r="63" spans="1:30" ht="20.100000000000001" customHeight="1">
      <c r="A63" s="52"/>
      <c r="B63" s="53"/>
      <c r="C63" s="54"/>
      <c r="D63" s="54"/>
      <c r="E63" s="54"/>
      <c r="F63" s="54"/>
      <c r="G63" s="55"/>
      <c r="H63" s="55"/>
      <c r="I63" s="55"/>
      <c r="J63" s="55"/>
      <c r="K63" s="55"/>
      <c r="L63" s="55"/>
      <c r="M63" s="55"/>
      <c r="N63" s="55"/>
      <c r="O63" s="55"/>
      <c r="P63" s="55"/>
      <c r="Q63" s="55"/>
      <c r="R63" s="55"/>
      <c r="S63" s="55"/>
      <c r="T63" s="55"/>
      <c r="U63" s="55"/>
      <c r="V63" s="55"/>
      <c r="W63" s="55"/>
      <c r="X63" s="55"/>
      <c r="Y63" s="55"/>
      <c r="Z63" s="55"/>
      <c r="AA63" s="55"/>
      <c r="AB63" s="55"/>
      <c r="AC63" s="55"/>
    </row>
    <row r="64" spans="1:30" ht="20.100000000000001" customHeight="1">
      <c r="A64" s="52"/>
      <c r="B64" s="53"/>
      <c r="C64" s="54"/>
      <c r="D64" s="54"/>
      <c r="E64" s="54"/>
      <c r="F64" s="54"/>
      <c r="G64" s="55"/>
      <c r="H64" s="55"/>
      <c r="I64" s="55"/>
      <c r="J64" s="55"/>
      <c r="K64" s="55"/>
      <c r="L64" s="55"/>
      <c r="M64" s="55"/>
      <c r="N64" s="55"/>
      <c r="O64" s="55"/>
      <c r="P64" s="55"/>
      <c r="Q64" s="55"/>
      <c r="R64" s="55"/>
      <c r="S64" s="55"/>
      <c r="T64" s="55"/>
      <c r="U64" s="55"/>
      <c r="V64" s="55"/>
      <c r="W64" s="55"/>
      <c r="X64" s="55"/>
      <c r="Y64" s="55"/>
      <c r="Z64" s="55"/>
      <c r="AA64" s="55"/>
      <c r="AB64" s="55"/>
      <c r="AC64" s="55"/>
    </row>
    <row r="65" spans="1:29" ht="20.100000000000001" customHeight="1">
      <c r="A65" s="52"/>
      <c r="B65" s="53"/>
      <c r="C65" s="54"/>
      <c r="D65" s="54"/>
      <c r="E65" s="54"/>
      <c r="F65" s="54"/>
      <c r="G65" s="55"/>
      <c r="H65" s="55"/>
      <c r="I65" s="55"/>
      <c r="J65" s="55"/>
      <c r="K65" s="55"/>
      <c r="L65" s="55"/>
      <c r="M65" s="55"/>
      <c r="N65" s="55"/>
      <c r="O65" s="55"/>
      <c r="P65" s="55"/>
      <c r="Q65" s="55"/>
      <c r="R65" s="55"/>
      <c r="S65" s="55"/>
      <c r="T65" s="55"/>
      <c r="U65" s="55"/>
      <c r="V65" s="55"/>
      <c r="W65" s="55"/>
      <c r="X65" s="55"/>
      <c r="Y65" s="55"/>
      <c r="Z65" s="55"/>
      <c r="AA65" s="55"/>
      <c r="AB65" s="55"/>
      <c r="AC65" s="55"/>
    </row>
    <row r="66" spans="1:29" ht="20.100000000000001" customHeight="1">
      <c r="A66" s="52"/>
      <c r="B66" s="53"/>
      <c r="C66" s="54"/>
      <c r="D66" s="54"/>
      <c r="E66" s="54"/>
      <c r="F66" s="54"/>
      <c r="G66" s="55"/>
      <c r="H66" s="55"/>
      <c r="I66" s="55"/>
      <c r="J66" s="55"/>
      <c r="K66" s="55"/>
      <c r="L66" s="55"/>
      <c r="M66" s="55"/>
      <c r="N66" s="55"/>
      <c r="O66" s="55"/>
      <c r="P66" s="55"/>
      <c r="Q66" s="55"/>
      <c r="R66" s="55"/>
      <c r="S66" s="55"/>
      <c r="T66" s="55"/>
      <c r="U66" s="55"/>
      <c r="V66" s="55"/>
      <c r="W66" s="55"/>
      <c r="X66" s="55"/>
      <c r="Y66" s="55"/>
      <c r="Z66" s="55"/>
      <c r="AA66" s="55"/>
      <c r="AB66" s="55"/>
      <c r="AC66" s="55"/>
    </row>
    <row r="67" spans="1:29" ht="20.100000000000001" customHeight="1">
      <c r="A67" s="52"/>
      <c r="B67" s="53"/>
      <c r="C67" s="54"/>
      <c r="D67" s="54"/>
      <c r="E67" s="54"/>
      <c r="F67" s="54"/>
      <c r="G67" s="55"/>
      <c r="H67" s="55"/>
      <c r="I67" s="55"/>
      <c r="J67" s="55"/>
      <c r="K67" s="55"/>
      <c r="L67" s="55"/>
      <c r="M67" s="55"/>
      <c r="N67" s="55"/>
      <c r="O67" s="55"/>
      <c r="P67" s="55"/>
      <c r="Q67" s="55"/>
      <c r="R67" s="55"/>
      <c r="S67" s="55"/>
      <c r="T67" s="55"/>
      <c r="U67" s="55"/>
      <c r="V67" s="55"/>
      <c r="W67" s="55"/>
      <c r="X67" s="55"/>
      <c r="Y67" s="55"/>
      <c r="Z67" s="55"/>
      <c r="AA67" s="55"/>
      <c r="AB67" s="55"/>
      <c r="AC67" s="55"/>
    </row>
    <row r="68" spans="1:29" ht="20.100000000000001" customHeight="1">
      <c r="A68" s="52"/>
      <c r="B68" s="53"/>
      <c r="C68" s="54"/>
      <c r="D68" s="54"/>
      <c r="E68" s="54"/>
      <c r="F68" s="54"/>
      <c r="G68" s="55"/>
      <c r="H68" s="55"/>
      <c r="I68" s="55"/>
      <c r="J68" s="55"/>
      <c r="K68" s="55"/>
      <c r="L68" s="55"/>
      <c r="M68" s="55"/>
      <c r="N68" s="55"/>
      <c r="O68" s="55"/>
      <c r="P68" s="55"/>
      <c r="Q68" s="55"/>
      <c r="R68" s="55"/>
      <c r="S68" s="55"/>
      <c r="T68" s="55"/>
      <c r="U68" s="55"/>
      <c r="V68" s="55"/>
      <c r="W68" s="55"/>
      <c r="X68" s="55"/>
      <c r="Y68" s="55"/>
      <c r="Z68" s="55"/>
      <c r="AA68" s="55"/>
      <c r="AB68" s="55"/>
      <c r="AC68" s="55"/>
    </row>
    <row r="69" spans="1:29" ht="20.100000000000001" customHeight="1">
      <c r="A69" s="52"/>
      <c r="B69" s="53"/>
      <c r="C69" s="54"/>
      <c r="D69" s="54"/>
      <c r="E69" s="54"/>
      <c r="F69" s="54"/>
      <c r="G69" s="55"/>
      <c r="H69" s="55"/>
      <c r="I69" s="55"/>
      <c r="J69" s="55"/>
      <c r="K69" s="55"/>
      <c r="L69" s="55"/>
      <c r="M69" s="55"/>
      <c r="N69" s="55"/>
      <c r="O69" s="55"/>
      <c r="P69" s="55"/>
      <c r="Q69" s="55"/>
      <c r="R69" s="55"/>
      <c r="S69" s="55"/>
      <c r="T69" s="55"/>
      <c r="U69" s="55"/>
      <c r="V69" s="55"/>
      <c r="W69" s="55"/>
      <c r="X69" s="55"/>
      <c r="Y69" s="55"/>
      <c r="Z69" s="55"/>
      <c r="AA69" s="55"/>
      <c r="AB69" s="55"/>
      <c r="AC69" s="55"/>
    </row>
    <row r="70" spans="1:29" ht="20.100000000000001" customHeight="1">
      <c r="A70" s="52"/>
      <c r="B70" s="53"/>
      <c r="C70" s="54"/>
      <c r="D70" s="54"/>
      <c r="E70" s="54"/>
      <c r="F70" s="54"/>
      <c r="G70" s="55"/>
      <c r="H70" s="55"/>
      <c r="I70" s="55"/>
      <c r="J70" s="55"/>
      <c r="K70" s="55"/>
      <c r="L70" s="55"/>
      <c r="M70" s="55"/>
      <c r="N70" s="55"/>
      <c r="O70" s="55"/>
      <c r="P70" s="55"/>
      <c r="Q70" s="55"/>
      <c r="R70" s="55"/>
      <c r="S70" s="55"/>
      <c r="T70" s="55"/>
      <c r="U70" s="55"/>
      <c r="V70" s="55"/>
      <c r="W70" s="55"/>
      <c r="X70" s="55"/>
      <c r="Y70" s="55"/>
      <c r="Z70" s="55"/>
      <c r="AA70" s="55"/>
      <c r="AB70" s="55"/>
      <c r="AC70" s="55"/>
    </row>
    <row r="71" spans="1:29" ht="20.100000000000001" customHeight="1">
      <c r="A71" s="52"/>
      <c r="B71" s="53"/>
      <c r="C71" s="54"/>
      <c r="D71" s="54"/>
      <c r="E71" s="54"/>
      <c r="F71" s="54"/>
      <c r="G71" s="55"/>
      <c r="H71" s="55"/>
      <c r="I71" s="55"/>
      <c r="J71" s="55"/>
      <c r="K71" s="55"/>
      <c r="L71" s="55"/>
      <c r="M71" s="55"/>
      <c r="N71" s="55"/>
      <c r="O71" s="55"/>
      <c r="P71" s="55"/>
      <c r="Q71" s="55"/>
      <c r="R71" s="55"/>
      <c r="S71" s="55"/>
      <c r="T71" s="55"/>
      <c r="U71" s="55"/>
      <c r="V71" s="55"/>
      <c r="W71" s="55"/>
      <c r="X71" s="55"/>
      <c r="Y71" s="55"/>
      <c r="Z71" s="55"/>
      <c r="AA71" s="55"/>
      <c r="AB71" s="55"/>
      <c r="AC71" s="55"/>
    </row>
    <row r="72" spans="1:29" ht="20.100000000000001" customHeight="1">
      <c r="A72" s="52"/>
      <c r="B72" s="53"/>
      <c r="C72" s="54"/>
      <c r="D72" s="54"/>
      <c r="E72" s="54"/>
      <c r="F72" s="54"/>
      <c r="G72" s="55"/>
      <c r="H72" s="55"/>
      <c r="I72" s="55"/>
      <c r="J72" s="55"/>
      <c r="K72" s="55"/>
      <c r="L72" s="55"/>
      <c r="M72" s="55"/>
      <c r="N72" s="55"/>
      <c r="O72" s="55"/>
      <c r="P72" s="55"/>
      <c r="Q72" s="55"/>
      <c r="R72" s="55"/>
      <c r="S72" s="55"/>
      <c r="T72" s="55"/>
      <c r="U72" s="55"/>
      <c r="V72" s="55"/>
      <c r="W72" s="55"/>
      <c r="X72" s="55"/>
      <c r="Y72" s="55"/>
      <c r="Z72" s="55"/>
      <c r="AA72" s="55"/>
      <c r="AB72" s="55"/>
      <c r="AC72" s="55"/>
    </row>
    <row r="73" spans="1:29" ht="20.100000000000001" customHeight="1">
      <c r="A73" s="52"/>
      <c r="B73" s="53"/>
      <c r="C73" s="54"/>
      <c r="D73" s="54"/>
      <c r="E73" s="54"/>
      <c r="F73" s="54"/>
      <c r="G73" s="55"/>
      <c r="H73" s="55"/>
      <c r="I73" s="55"/>
      <c r="J73" s="55"/>
      <c r="K73" s="55"/>
      <c r="L73" s="55"/>
      <c r="M73" s="55"/>
      <c r="N73" s="55"/>
      <c r="O73" s="55"/>
      <c r="P73" s="55"/>
      <c r="Q73" s="55"/>
      <c r="R73" s="55"/>
      <c r="S73" s="55"/>
      <c r="T73" s="55"/>
      <c r="U73" s="55"/>
      <c r="V73" s="55"/>
      <c r="W73" s="55"/>
      <c r="X73" s="55"/>
      <c r="Y73" s="55"/>
      <c r="Z73" s="55"/>
      <c r="AA73" s="55"/>
      <c r="AB73" s="55"/>
      <c r="AC73" s="55"/>
    </row>
    <row r="74" spans="1:29" ht="20.100000000000001" customHeight="1">
      <c r="A74" s="52"/>
      <c r="B74" s="53"/>
      <c r="C74" s="54"/>
      <c r="D74" s="54"/>
      <c r="E74" s="54"/>
      <c r="F74" s="54"/>
      <c r="G74" s="55"/>
      <c r="H74" s="55"/>
      <c r="I74" s="55"/>
      <c r="J74" s="55"/>
      <c r="K74" s="55"/>
      <c r="L74" s="55"/>
      <c r="M74" s="55"/>
      <c r="N74" s="55"/>
      <c r="O74" s="55"/>
      <c r="P74" s="55"/>
      <c r="Q74" s="55"/>
      <c r="R74" s="55"/>
      <c r="S74" s="55"/>
      <c r="T74" s="55"/>
      <c r="U74" s="55"/>
      <c r="V74" s="55"/>
      <c r="W74" s="55"/>
      <c r="X74" s="55"/>
      <c r="Y74" s="55"/>
      <c r="Z74" s="55"/>
      <c r="AA74" s="55"/>
      <c r="AB74" s="55"/>
      <c r="AC74" s="55"/>
    </row>
    <row r="75" spans="1:29" ht="20.100000000000001" customHeight="1">
      <c r="A75" s="52"/>
      <c r="B75" s="53"/>
      <c r="C75" s="54"/>
      <c r="D75" s="54"/>
      <c r="E75" s="54"/>
      <c r="F75" s="54"/>
      <c r="G75" s="55"/>
      <c r="H75" s="55"/>
      <c r="I75" s="55"/>
      <c r="J75" s="55"/>
      <c r="K75" s="55"/>
      <c r="L75" s="55"/>
      <c r="M75" s="55"/>
      <c r="N75" s="55"/>
      <c r="O75" s="55"/>
      <c r="P75" s="55"/>
      <c r="Q75" s="55"/>
      <c r="R75" s="55"/>
      <c r="S75" s="55"/>
      <c r="T75" s="55"/>
      <c r="U75" s="55"/>
      <c r="V75" s="55"/>
      <c r="W75" s="55"/>
      <c r="X75" s="55"/>
      <c r="Y75" s="55"/>
      <c r="Z75" s="55"/>
      <c r="AA75" s="55"/>
      <c r="AB75" s="55"/>
      <c r="AC75" s="55"/>
    </row>
    <row r="76" spans="1:29" ht="20.100000000000001" customHeight="1">
      <c r="A76" s="52"/>
      <c r="B76" s="53"/>
      <c r="C76" s="54"/>
      <c r="D76" s="54"/>
      <c r="E76" s="54"/>
      <c r="F76" s="54"/>
      <c r="G76" s="55"/>
      <c r="H76" s="55"/>
      <c r="I76" s="55"/>
      <c r="J76" s="55"/>
      <c r="K76" s="55"/>
      <c r="L76" s="55"/>
      <c r="M76" s="55"/>
      <c r="N76" s="55"/>
      <c r="O76" s="55"/>
      <c r="P76" s="55"/>
      <c r="Q76" s="55"/>
      <c r="R76" s="55"/>
      <c r="S76" s="55"/>
      <c r="T76" s="55"/>
      <c r="U76" s="55"/>
      <c r="V76" s="55"/>
      <c r="W76" s="55"/>
      <c r="X76" s="55"/>
      <c r="Y76" s="55"/>
      <c r="Z76" s="55"/>
      <c r="AA76" s="55"/>
      <c r="AB76" s="55"/>
      <c r="AC76" s="55"/>
    </row>
    <row r="77" spans="1:29" ht="15.75">
      <c r="A77" s="52"/>
      <c r="B77" s="53"/>
      <c r="C77" s="54"/>
      <c r="D77" s="54"/>
      <c r="E77" s="54"/>
      <c r="F77" s="54"/>
      <c r="G77" s="55"/>
      <c r="H77" s="55"/>
      <c r="I77" s="55"/>
      <c r="J77" s="55"/>
      <c r="K77" s="55"/>
      <c r="L77" s="55"/>
      <c r="M77" s="55"/>
      <c r="N77" s="55"/>
      <c r="O77" s="55"/>
      <c r="P77" s="55"/>
      <c r="Q77" s="55"/>
      <c r="R77" s="55"/>
      <c r="S77" s="55"/>
      <c r="T77" s="55"/>
      <c r="U77" s="55"/>
      <c r="V77" s="55"/>
      <c r="W77" s="55"/>
      <c r="X77" s="55"/>
      <c r="Y77" s="55"/>
      <c r="Z77" s="55"/>
      <c r="AA77" s="55"/>
      <c r="AB77" s="55"/>
      <c r="AC77" s="55"/>
    </row>
    <row r="78" spans="1:29" ht="15.75">
      <c r="A78" s="52"/>
      <c r="B78" s="53"/>
      <c r="C78" s="54"/>
      <c r="D78" s="54"/>
      <c r="E78" s="54"/>
      <c r="F78" s="54"/>
      <c r="G78" s="55"/>
      <c r="H78" s="55"/>
      <c r="I78" s="55"/>
      <c r="J78" s="55"/>
      <c r="K78" s="55"/>
      <c r="L78" s="55"/>
      <c r="M78" s="55"/>
      <c r="N78" s="55"/>
      <c r="O78" s="55"/>
      <c r="P78" s="55"/>
      <c r="Q78" s="55"/>
      <c r="R78" s="55"/>
      <c r="S78" s="55"/>
      <c r="T78" s="55"/>
      <c r="U78" s="55"/>
      <c r="V78" s="55"/>
      <c r="W78" s="55"/>
      <c r="X78" s="55"/>
      <c r="Y78" s="55"/>
      <c r="Z78" s="55"/>
      <c r="AA78" s="55"/>
      <c r="AB78" s="55"/>
      <c r="AC78" s="55"/>
    </row>
    <row r="79" spans="1:29" ht="15.75">
      <c r="A79" s="52"/>
      <c r="B79" s="53"/>
      <c r="C79" s="54"/>
      <c r="D79" s="54"/>
      <c r="E79" s="54"/>
      <c r="F79" s="54"/>
      <c r="G79" s="55"/>
      <c r="H79" s="55"/>
      <c r="I79" s="55"/>
      <c r="J79" s="55"/>
      <c r="K79" s="55"/>
      <c r="L79" s="55"/>
      <c r="M79" s="55"/>
      <c r="N79" s="55"/>
      <c r="O79" s="55"/>
      <c r="P79" s="55"/>
      <c r="Q79" s="55"/>
      <c r="R79" s="55"/>
      <c r="S79" s="55"/>
      <c r="T79" s="55"/>
      <c r="U79" s="55"/>
      <c r="V79" s="55"/>
      <c r="W79" s="55"/>
      <c r="X79" s="55"/>
      <c r="Y79" s="55"/>
      <c r="Z79" s="55"/>
      <c r="AA79" s="55"/>
      <c r="AB79" s="55"/>
      <c r="AC79" s="55"/>
    </row>
    <row r="80" spans="1:29" ht="15.75">
      <c r="A80" s="52"/>
      <c r="B80" s="53"/>
      <c r="C80" s="54"/>
      <c r="D80" s="54"/>
      <c r="E80" s="54"/>
      <c r="F80" s="54"/>
      <c r="G80" s="55"/>
      <c r="H80" s="55"/>
      <c r="I80" s="55"/>
      <c r="J80" s="55"/>
      <c r="K80" s="55"/>
      <c r="L80" s="55"/>
      <c r="M80" s="55"/>
      <c r="N80" s="55"/>
      <c r="O80" s="55"/>
      <c r="P80" s="55"/>
      <c r="Q80" s="55"/>
      <c r="R80" s="55"/>
      <c r="S80" s="55"/>
      <c r="T80" s="55"/>
      <c r="U80" s="55"/>
      <c r="V80" s="55"/>
      <c r="W80" s="55"/>
      <c r="X80" s="55"/>
      <c r="Y80" s="55"/>
      <c r="Z80" s="55"/>
      <c r="AA80" s="55"/>
      <c r="AB80" s="55"/>
      <c r="AC80" s="55"/>
    </row>
    <row r="81" spans="1:29" ht="15.75">
      <c r="A81" s="52"/>
      <c r="B81" s="53"/>
      <c r="C81" s="54"/>
      <c r="D81" s="54"/>
      <c r="E81" s="54"/>
      <c r="F81" s="54"/>
      <c r="G81" s="55"/>
      <c r="H81" s="55"/>
      <c r="I81" s="55"/>
      <c r="J81" s="55"/>
      <c r="K81" s="55"/>
      <c r="L81" s="55"/>
      <c r="M81" s="55"/>
      <c r="N81" s="55"/>
      <c r="O81" s="55"/>
      <c r="P81" s="55"/>
      <c r="Q81" s="55"/>
      <c r="R81" s="55"/>
      <c r="S81" s="55"/>
      <c r="T81" s="55"/>
      <c r="U81" s="55"/>
      <c r="V81" s="55"/>
      <c r="W81" s="55"/>
      <c r="X81" s="55"/>
      <c r="Y81" s="55"/>
      <c r="Z81" s="55"/>
      <c r="AA81" s="55"/>
      <c r="AB81" s="55"/>
      <c r="AC81" s="55"/>
    </row>
    <row r="82" spans="1:29" ht="15.75">
      <c r="A82" s="52"/>
      <c r="B82" s="53"/>
      <c r="C82" s="54"/>
      <c r="D82" s="54"/>
      <c r="E82" s="54"/>
      <c r="F82" s="54"/>
      <c r="G82" s="55"/>
      <c r="H82" s="55"/>
      <c r="I82" s="55"/>
      <c r="J82" s="55"/>
      <c r="K82" s="55"/>
      <c r="L82" s="55"/>
      <c r="M82" s="55"/>
      <c r="N82" s="55"/>
      <c r="O82" s="55"/>
      <c r="P82" s="55"/>
      <c r="Q82" s="55"/>
      <c r="R82" s="55"/>
      <c r="S82" s="55"/>
      <c r="T82" s="55"/>
      <c r="U82" s="55"/>
      <c r="V82" s="55"/>
      <c r="W82" s="55"/>
      <c r="X82" s="55"/>
      <c r="Y82" s="55"/>
      <c r="Z82" s="55"/>
      <c r="AA82" s="55"/>
      <c r="AB82" s="55"/>
      <c r="AC82" s="55"/>
    </row>
    <row r="83" spans="1:29" ht="15.75">
      <c r="A83" s="52"/>
      <c r="B83" s="53"/>
      <c r="C83" s="54"/>
      <c r="D83" s="54"/>
      <c r="E83" s="54"/>
      <c r="F83" s="54"/>
      <c r="G83" s="55"/>
      <c r="H83" s="55"/>
      <c r="I83" s="55"/>
      <c r="J83" s="55"/>
      <c r="K83" s="55"/>
      <c r="L83" s="55"/>
      <c r="M83" s="55"/>
      <c r="N83" s="55"/>
      <c r="O83" s="55"/>
      <c r="P83" s="55"/>
      <c r="Q83" s="55"/>
      <c r="R83" s="55"/>
      <c r="S83" s="55"/>
      <c r="T83" s="55"/>
      <c r="U83" s="55"/>
      <c r="V83" s="55"/>
      <c r="W83" s="55"/>
      <c r="X83" s="55"/>
      <c r="Y83" s="55"/>
      <c r="Z83" s="55"/>
      <c r="AA83" s="55"/>
      <c r="AB83" s="55"/>
      <c r="AC83" s="55"/>
    </row>
    <row r="84" spans="1:29" ht="15.75">
      <c r="A84" s="52"/>
      <c r="B84" s="53"/>
      <c r="C84" s="54"/>
      <c r="D84" s="54"/>
      <c r="E84" s="54"/>
      <c r="F84" s="54"/>
      <c r="G84" s="55"/>
      <c r="H84" s="55"/>
      <c r="I84" s="55"/>
      <c r="J84" s="55"/>
      <c r="K84" s="55"/>
      <c r="L84" s="55"/>
      <c r="M84" s="55"/>
      <c r="N84" s="55"/>
      <c r="O84" s="55"/>
      <c r="P84" s="55"/>
      <c r="Q84" s="55"/>
      <c r="R84" s="55"/>
      <c r="S84" s="55"/>
      <c r="T84" s="55"/>
      <c r="U84" s="55"/>
      <c r="V84" s="55"/>
      <c r="W84" s="55"/>
      <c r="X84" s="55"/>
      <c r="Y84" s="55"/>
      <c r="Z84" s="55"/>
      <c r="AA84" s="55"/>
      <c r="AB84" s="55"/>
      <c r="AC84" s="55"/>
    </row>
    <row r="85" spans="1:29" ht="15.75">
      <c r="A85" s="52"/>
      <c r="B85" s="53"/>
      <c r="C85" s="54"/>
      <c r="D85" s="54"/>
      <c r="E85" s="54"/>
      <c r="F85" s="54"/>
      <c r="G85" s="55"/>
      <c r="H85" s="55"/>
      <c r="I85" s="55"/>
      <c r="J85" s="55"/>
      <c r="K85" s="55"/>
      <c r="L85" s="55"/>
      <c r="M85" s="55"/>
      <c r="N85" s="55"/>
      <c r="O85" s="55"/>
      <c r="P85" s="55"/>
      <c r="Q85" s="55"/>
      <c r="R85" s="55"/>
      <c r="S85" s="55"/>
      <c r="T85" s="55"/>
      <c r="U85" s="55"/>
      <c r="V85" s="55"/>
      <c r="W85" s="55"/>
      <c r="X85" s="55"/>
      <c r="Y85" s="55"/>
      <c r="Z85" s="55"/>
      <c r="AA85" s="55"/>
      <c r="AB85" s="55"/>
      <c r="AC85" s="55"/>
    </row>
    <row r="86" spans="1:29" ht="15.75">
      <c r="A86" s="52"/>
      <c r="B86" s="53"/>
      <c r="C86" s="54"/>
      <c r="D86" s="54"/>
      <c r="E86" s="54"/>
      <c r="F86" s="54"/>
      <c r="G86" s="55"/>
      <c r="H86" s="55"/>
      <c r="I86" s="55"/>
      <c r="J86" s="55"/>
      <c r="K86" s="55"/>
      <c r="L86" s="55"/>
      <c r="M86" s="55"/>
      <c r="N86" s="55"/>
      <c r="O86" s="55"/>
      <c r="P86" s="55"/>
      <c r="Q86" s="55"/>
      <c r="R86" s="55"/>
      <c r="S86" s="55"/>
      <c r="T86" s="55"/>
      <c r="U86" s="55"/>
      <c r="V86" s="55"/>
      <c r="W86" s="55"/>
      <c r="X86" s="55"/>
      <c r="Y86" s="55"/>
      <c r="Z86" s="55"/>
      <c r="AA86" s="55"/>
      <c r="AB86" s="55"/>
      <c r="AC86" s="55"/>
    </row>
    <row r="87" spans="1:29" ht="15.75">
      <c r="A87" s="52"/>
      <c r="B87" s="53"/>
      <c r="C87" s="54"/>
      <c r="D87" s="54"/>
      <c r="E87" s="54"/>
      <c r="F87" s="54"/>
      <c r="G87" s="55"/>
      <c r="H87" s="55"/>
      <c r="I87" s="55"/>
      <c r="J87" s="55"/>
      <c r="K87" s="55"/>
      <c r="L87" s="55"/>
      <c r="M87" s="55"/>
      <c r="N87" s="55"/>
      <c r="O87" s="55"/>
      <c r="P87" s="55"/>
      <c r="Q87" s="55"/>
      <c r="R87" s="55"/>
      <c r="S87" s="55"/>
      <c r="T87" s="55"/>
      <c r="U87" s="55"/>
      <c r="V87" s="55"/>
      <c r="W87" s="55"/>
      <c r="X87" s="55"/>
      <c r="Y87" s="55"/>
      <c r="Z87" s="55"/>
      <c r="AA87" s="55"/>
      <c r="AB87" s="55"/>
      <c r="AC87" s="55"/>
    </row>
    <row r="88" spans="1:29" ht="15.75">
      <c r="A88" s="52"/>
      <c r="B88" s="53"/>
      <c r="C88" s="54"/>
      <c r="D88" s="54"/>
      <c r="E88" s="54"/>
      <c r="F88" s="54"/>
      <c r="G88" s="55"/>
      <c r="H88" s="55"/>
      <c r="I88" s="55"/>
      <c r="J88" s="55"/>
      <c r="K88" s="55"/>
      <c r="L88" s="55"/>
      <c r="M88" s="55"/>
      <c r="N88" s="55"/>
      <c r="O88" s="55"/>
      <c r="P88" s="55"/>
      <c r="Q88" s="55"/>
      <c r="R88" s="55"/>
      <c r="S88" s="55"/>
      <c r="T88" s="55"/>
      <c r="U88" s="55"/>
      <c r="V88" s="55"/>
      <c r="W88" s="55"/>
      <c r="X88" s="55"/>
      <c r="Y88" s="55"/>
      <c r="Z88" s="55"/>
      <c r="AA88" s="55"/>
      <c r="AB88" s="55"/>
      <c r="AC88" s="55"/>
    </row>
    <row r="89" spans="1:29" ht="15.75">
      <c r="A89" s="52"/>
      <c r="B89" s="53"/>
      <c r="C89" s="54"/>
      <c r="D89" s="54"/>
      <c r="E89" s="54"/>
      <c r="F89" s="54"/>
      <c r="G89" s="55"/>
      <c r="H89" s="55"/>
      <c r="I89" s="55"/>
      <c r="J89" s="55"/>
      <c r="K89" s="55"/>
      <c r="L89" s="55"/>
      <c r="M89" s="55"/>
      <c r="N89" s="55"/>
      <c r="O89" s="55"/>
      <c r="P89" s="55"/>
      <c r="Q89" s="55"/>
      <c r="R89" s="55"/>
      <c r="S89" s="55"/>
      <c r="T89" s="55"/>
      <c r="U89" s="55"/>
      <c r="V89" s="55"/>
      <c r="W89" s="55"/>
      <c r="X89" s="55"/>
      <c r="Y89" s="55"/>
      <c r="Z89" s="55"/>
      <c r="AA89" s="55"/>
      <c r="AB89" s="55"/>
      <c r="AC89" s="55"/>
    </row>
    <row r="90" spans="1:29" ht="15.75">
      <c r="A90" s="52"/>
      <c r="B90" s="53"/>
      <c r="C90" s="54"/>
      <c r="D90" s="54"/>
      <c r="E90" s="54"/>
      <c r="F90" s="54"/>
      <c r="G90" s="55"/>
      <c r="H90" s="55"/>
      <c r="I90" s="55"/>
      <c r="J90" s="55"/>
      <c r="K90" s="55"/>
      <c r="L90" s="55"/>
      <c r="M90" s="55"/>
      <c r="N90" s="55"/>
      <c r="O90" s="55"/>
      <c r="P90" s="55"/>
      <c r="Q90" s="55"/>
      <c r="R90" s="55"/>
      <c r="S90" s="55"/>
      <c r="T90" s="55"/>
      <c r="U90" s="55"/>
      <c r="V90" s="55"/>
      <c r="W90" s="55"/>
      <c r="X90" s="55"/>
      <c r="Y90" s="55"/>
      <c r="Z90" s="55"/>
      <c r="AA90" s="55"/>
      <c r="AB90" s="55"/>
      <c r="AC90" s="55"/>
    </row>
    <row r="91" spans="1:29" ht="15.75">
      <c r="A91" s="52"/>
      <c r="B91" s="53"/>
      <c r="C91" s="54"/>
      <c r="D91" s="54"/>
      <c r="E91" s="54"/>
      <c r="F91" s="54"/>
      <c r="G91" s="55"/>
      <c r="H91" s="55"/>
      <c r="I91" s="55"/>
      <c r="J91" s="55"/>
      <c r="K91" s="55"/>
      <c r="L91" s="55"/>
      <c r="M91" s="55"/>
      <c r="N91" s="55"/>
      <c r="O91" s="55"/>
      <c r="P91" s="55"/>
      <c r="Q91" s="55"/>
      <c r="R91" s="55"/>
      <c r="S91" s="55"/>
      <c r="T91" s="55"/>
      <c r="U91" s="55"/>
      <c r="V91" s="55"/>
      <c r="W91" s="55"/>
      <c r="X91" s="55"/>
      <c r="Y91" s="55"/>
      <c r="Z91" s="55"/>
      <c r="AA91" s="55"/>
      <c r="AB91" s="55"/>
      <c r="AC91" s="55"/>
    </row>
    <row r="92" spans="1:29" ht="15.75">
      <c r="A92" s="52"/>
      <c r="B92" s="53"/>
      <c r="C92" s="54"/>
      <c r="D92" s="54"/>
      <c r="E92" s="54"/>
      <c r="F92" s="54"/>
      <c r="G92" s="55"/>
      <c r="H92" s="55"/>
      <c r="I92" s="55"/>
      <c r="J92" s="55"/>
      <c r="K92" s="55"/>
      <c r="L92" s="55"/>
      <c r="M92" s="55"/>
      <c r="N92" s="55"/>
      <c r="O92" s="55"/>
      <c r="P92" s="55"/>
      <c r="Q92" s="55"/>
      <c r="R92" s="55"/>
      <c r="S92" s="55"/>
      <c r="T92" s="55"/>
      <c r="U92" s="55"/>
      <c r="V92" s="55"/>
      <c r="W92" s="55"/>
      <c r="X92" s="55"/>
      <c r="Y92" s="55"/>
      <c r="Z92" s="55"/>
      <c r="AA92" s="55"/>
      <c r="AB92" s="55"/>
      <c r="AC92" s="55"/>
    </row>
    <row r="93" spans="1:29" ht="15.75">
      <c r="A93" s="52"/>
      <c r="B93" s="53"/>
      <c r="C93" s="54"/>
      <c r="D93" s="54"/>
      <c r="E93" s="54"/>
      <c r="F93" s="54"/>
      <c r="G93" s="55"/>
      <c r="H93" s="55"/>
      <c r="I93" s="55"/>
      <c r="J93" s="55"/>
      <c r="K93" s="55"/>
      <c r="L93" s="55"/>
      <c r="M93" s="55"/>
      <c r="N93" s="55"/>
      <c r="O93" s="55"/>
      <c r="P93" s="55"/>
      <c r="Q93" s="55"/>
      <c r="R93" s="55"/>
      <c r="S93" s="55"/>
      <c r="T93" s="55"/>
      <c r="U93" s="55"/>
      <c r="V93" s="55"/>
      <c r="W93" s="55"/>
      <c r="X93" s="55"/>
      <c r="Y93" s="55"/>
      <c r="Z93" s="55"/>
      <c r="AA93" s="55"/>
      <c r="AB93" s="55"/>
      <c r="AC93" s="55"/>
    </row>
    <row r="94" spans="1:29" ht="15.75">
      <c r="A94" s="52"/>
      <c r="B94" s="53"/>
      <c r="C94" s="54"/>
      <c r="D94" s="54"/>
      <c r="E94" s="54"/>
      <c r="F94" s="54"/>
      <c r="G94" s="55"/>
      <c r="H94" s="55"/>
      <c r="I94" s="55"/>
      <c r="J94" s="55"/>
      <c r="K94" s="55"/>
      <c r="L94" s="55"/>
      <c r="M94" s="55"/>
      <c r="N94" s="55"/>
      <c r="O94" s="55"/>
      <c r="P94" s="55"/>
      <c r="Q94" s="55"/>
      <c r="R94" s="55"/>
      <c r="S94" s="55"/>
      <c r="T94" s="55"/>
      <c r="U94" s="55"/>
      <c r="V94" s="55"/>
      <c r="W94" s="55"/>
      <c r="X94" s="55"/>
      <c r="Y94" s="55"/>
      <c r="Z94" s="55"/>
      <c r="AA94" s="55"/>
      <c r="AB94" s="55"/>
      <c r="AC94" s="55"/>
    </row>
    <row r="95" spans="1:29" ht="15.75">
      <c r="A95" s="52"/>
      <c r="B95" s="53"/>
      <c r="C95" s="54"/>
      <c r="D95" s="54"/>
      <c r="E95" s="54"/>
      <c r="F95" s="54"/>
      <c r="G95" s="55"/>
      <c r="H95" s="55"/>
      <c r="I95" s="55"/>
      <c r="J95" s="55"/>
      <c r="K95" s="55"/>
      <c r="L95" s="55"/>
      <c r="M95" s="55"/>
      <c r="N95" s="55"/>
      <c r="O95" s="55"/>
      <c r="P95" s="55"/>
      <c r="Q95" s="55"/>
      <c r="R95" s="55"/>
      <c r="S95" s="55"/>
      <c r="T95" s="55"/>
      <c r="U95" s="55"/>
      <c r="V95" s="55"/>
      <c r="W95" s="55"/>
      <c r="X95" s="55"/>
      <c r="Y95" s="55"/>
      <c r="Z95" s="55"/>
      <c r="AA95" s="55"/>
      <c r="AB95" s="55"/>
      <c r="AC95" s="55"/>
    </row>
    <row r="96" spans="1:29" ht="15.75">
      <c r="A96" s="52"/>
      <c r="B96" s="53"/>
      <c r="C96" s="54"/>
      <c r="D96" s="54"/>
      <c r="E96" s="54"/>
      <c r="F96" s="54"/>
      <c r="G96" s="55"/>
      <c r="H96" s="55"/>
      <c r="I96" s="55"/>
      <c r="J96" s="55"/>
      <c r="K96" s="55"/>
      <c r="L96" s="55"/>
      <c r="M96" s="55"/>
      <c r="N96" s="55"/>
      <c r="O96" s="55"/>
      <c r="P96" s="55"/>
      <c r="Q96" s="55"/>
      <c r="R96" s="55"/>
      <c r="S96" s="55"/>
      <c r="T96" s="55"/>
      <c r="U96" s="55"/>
      <c r="V96" s="55"/>
      <c r="W96" s="55"/>
      <c r="X96" s="55"/>
      <c r="Y96" s="55"/>
      <c r="Z96" s="55"/>
      <c r="AA96" s="55"/>
      <c r="AB96" s="55"/>
      <c r="AC96" s="55"/>
    </row>
    <row r="97" spans="1:29" ht="15.75">
      <c r="A97" s="52"/>
      <c r="B97" s="53"/>
      <c r="C97" s="54"/>
      <c r="D97" s="54"/>
      <c r="E97" s="54"/>
      <c r="F97" s="54"/>
      <c r="G97" s="55"/>
      <c r="H97" s="55"/>
      <c r="I97" s="55"/>
      <c r="J97" s="55"/>
      <c r="K97" s="55"/>
      <c r="L97" s="55"/>
      <c r="M97" s="55"/>
      <c r="N97" s="55"/>
      <c r="O97" s="55"/>
      <c r="P97" s="55"/>
      <c r="Q97" s="55"/>
      <c r="R97" s="55"/>
      <c r="S97" s="55"/>
      <c r="T97" s="55"/>
      <c r="U97" s="55"/>
      <c r="V97" s="55"/>
      <c r="W97" s="55"/>
      <c r="X97" s="55"/>
      <c r="Y97" s="55"/>
      <c r="Z97" s="55"/>
      <c r="AA97" s="55"/>
      <c r="AB97" s="55"/>
      <c r="AC97" s="55"/>
    </row>
    <row r="98" spans="1:29" ht="15.75">
      <c r="A98" s="52"/>
      <c r="B98" s="53"/>
      <c r="C98" s="54"/>
      <c r="D98" s="54"/>
      <c r="E98" s="54"/>
      <c r="F98" s="54"/>
      <c r="G98" s="55"/>
      <c r="H98" s="55"/>
      <c r="I98" s="55"/>
      <c r="J98" s="55"/>
      <c r="K98" s="55"/>
      <c r="L98" s="55"/>
      <c r="M98" s="55"/>
      <c r="N98" s="55"/>
      <c r="O98" s="55"/>
      <c r="P98" s="55"/>
      <c r="Q98" s="55"/>
      <c r="R98" s="55"/>
      <c r="S98" s="55"/>
      <c r="T98" s="55"/>
      <c r="U98" s="55"/>
      <c r="V98" s="55"/>
      <c r="W98" s="55"/>
      <c r="X98" s="55"/>
      <c r="Y98" s="55"/>
      <c r="Z98" s="55"/>
      <c r="AA98" s="55"/>
      <c r="AB98" s="55"/>
      <c r="AC98" s="55"/>
    </row>
    <row r="99" spans="1:29" ht="15.75">
      <c r="A99" s="52"/>
      <c r="B99" s="53"/>
      <c r="C99" s="54"/>
      <c r="D99" s="54"/>
      <c r="E99" s="54"/>
      <c r="F99" s="54"/>
      <c r="G99" s="55"/>
      <c r="H99" s="55"/>
      <c r="I99" s="55"/>
      <c r="J99" s="55"/>
      <c r="K99" s="55"/>
      <c r="L99" s="55"/>
      <c r="M99" s="55"/>
      <c r="N99" s="55"/>
      <c r="O99" s="55"/>
      <c r="P99" s="55"/>
      <c r="Q99" s="55"/>
      <c r="R99" s="55"/>
      <c r="S99" s="55"/>
      <c r="T99" s="55"/>
      <c r="U99" s="55"/>
      <c r="V99" s="55"/>
      <c r="W99" s="55"/>
      <c r="X99" s="55"/>
      <c r="Y99" s="55"/>
      <c r="Z99" s="55"/>
      <c r="AA99" s="55"/>
      <c r="AB99" s="55"/>
      <c r="AC99" s="55"/>
    </row>
    <row r="100" spans="1:29" ht="15.75">
      <c r="A100" s="52"/>
      <c r="B100" s="53"/>
      <c r="C100" s="54"/>
      <c r="D100" s="54"/>
      <c r="E100" s="54"/>
      <c r="F100" s="54"/>
      <c r="G100" s="55"/>
      <c r="H100" s="55"/>
      <c r="I100" s="55"/>
      <c r="J100" s="55"/>
      <c r="K100" s="55"/>
      <c r="L100" s="55"/>
      <c r="M100" s="55"/>
      <c r="N100" s="55"/>
      <c r="O100" s="55"/>
      <c r="P100" s="55"/>
      <c r="Q100" s="55"/>
      <c r="R100" s="55"/>
      <c r="S100" s="55"/>
      <c r="T100" s="55"/>
      <c r="U100" s="55"/>
      <c r="V100" s="55"/>
      <c r="W100" s="55"/>
      <c r="X100" s="55"/>
      <c r="Y100" s="55"/>
      <c r="Z100" s="55"/>
      <c r="AA100" s="55"/>
      <c r="AB100" s="55"/>
      <c r="AC100" s="55"/>
    </row>
    <row r="101" spans="1:29" ht="15.75">
      <c r="A101" s="52"/>
      <c r="B101" s="53"/>
      <c r="C101" s="54"/>
      <c r="D101" s="54"/>
      <c r="E101" s="54"/>
      <c r="F101" s="54"/>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row>
    <row r="102" spans="1:29" ht="15.75">
      <c r="A102" s="52"/>
      <c r="B102" s="53"/>
      <c r="C102" s="54"/>
      <c r="D102" s="54"/>
      <c r="E102" s="54"/>
      <c r="F102" s="54"/>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row>
    <row r="103" spans="1:29" ht="15.75">
      <c r="A103" s="52"/>
      <c r="B103" s="53"/>
      <c r="C103" s="54"/>
      <c r="D103" s="54"/>
      <c r="E103" s="54"/>
      <c r="F103" s="54"/>
      <c r="G103" s="55"/>
      <c r="H103" s="55"/>
      <c r="I103" s="55"/>
      <c r="J103" s="55"/>
      <c r="K103" s="55"/>
      <c r="L103" s="55"/>
      <c r="M103" s="55"/>
      <c r="N103" s="55"/>
      <c r="O103" s="55"/>
      <c r="P103" s="55"/>
      <c r="Q103" s="55"/>
      <c r="R103" s="55"/>
      <c r="S103" s="55"/>
      <c r="T103" s="55"/>
      <c r="U103" s="55"/>
      <c r="V103" s="55"/>
      <c r="W103" s="55"/>
      <c r="X103" s="55"/>
      <c r="Y103" s="55"/>
      <c r="Z103" s="55"/>
      <c r="AA103" s="55"/>
      <c r="AB103" s="55"/>
      <c r="AC103" s="55"/>
    </row>
    <row r="104" spans="1:29" ht="15.75">
      <c r="A104" s="52"/>
      <c r="B104" s="53"/>
      <c r="C104" s="54"/>
      <c r="D104" s="54"/>
      <c r="E104" s="54"/>
      <c r="F104" s="54"/>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row>
    <row r="105" spans="1:29" ht="15.75">
      <c r="A105" s="52"/>
      <c r="B105" s="53"/>
      <c r="C105" s="54"/>
      <c r="D105" s="54"/>
      <c r="E105" s="54"/>
      <c r="F105" s="54"/>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row>
    <row r="106" spans="1:29" ht="15.75">
      <c r="A106" s="52"/>
      <c r="B106" s="53"/>
      <c r="C106" s="54"/>
      <c r="D106" s="54"/>
      <c r="E106" s="54"/>
      <c r="F106" s="54"/>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row>
    <row r="107" spans="1:29" ht="15.75">
      <c r="A107" s="52"/>
      <c r="B107" s="53"/>
      <c r="C107" s="54"/>
      <c r="D107" s="54"/>
      <c r="E107" s="54"/>
      <c r="F107" s="54"/>
      <c r="G107" s="55"/>
      <c r="H107" s="55"/>
      <c r="I107" s="55"/>
      <c r="J107" s="55"/>
      <c r="K107" s="55"/>
      <c r="L107" s="55"/>
      <c r="M107" s="55"/>
      <c r="N107" s="55"/>
      <c r="O107" s="55"/>
      <c r="P107" s="55"/>
      <c r="Q107" s="55"/>
      <c r="R107" s="55"/>
      <c r="S107" s="55"/>
      <c r="T107" s="55"/>
      <c r="U107" s="55"/>
      <c r="V107" s="55"/>
      <c r="W107" s="55"/>
      <c r="X107" s="55"/>
      <c r="Y107" s="55"/>
      <c r="Z107" s="55"/>
      <c r="AA107" s="55"/>
      <c r="AB107" s="55"/>
      <c r="AC107" s="55"/>
    </row>
    <row r="108" spans="1:29" ht="15.75">
      <c r="A108" s="52"/>
      <c r="B108" s="53"/>
      <c r="C108" s="54"/>
      <c r="D108" s="54"/>
      <c r="E108" s="54"/>
      <c r="F108" s="54"/>
      <c r="G108" s="55"/>
      <c r="H108" s="55"/>
      <c r="I108" s="55"/>
      <c r="J108" s="55"/>
      <c r="K108" s="55"/>
      <c r="L108" s="55"/>
      <c r="M108" s="55"/>
      <c r="N108" s="55"/>
      <c r="O108" s="55"/>
      <c r="P108" s="55"/>
      <c r="Q108" s="55"/>
      <c r="R108" s="55"/>
      <c r="S108" s="55"/>
      <c r="T108" s="55"/>
      <c r="U108" s="55"/>
      <c r="V108" s="55"/>
      <c r="W108" s="55"/>
      <c r="X108" s="55"/>
      <c r="Y108" s="55"/>
      <c r="Z108" s="55"/>
      <c r="AA108" s="55"/>
      <c r="AB108" s="55"/>
      <c r="AC108" s="55"/>
    </row>
    <row r="109" spans="1:29" ht="15.75">
      <c r="A109" s="52"/>
      <c r="B109" s="53"/>
      <c r="C109" s="54"/>
      <c r="D109" s="54"/>
      <c r="E109" s="54"/>
      <c r="F109" s="54"/>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row>
    <row r="110" spans="1:29" ht="15.75">
      <c r="A110" s="52"/>
      <c r="B110" s="53"/>
      <c r="C110" s="54"/>
      <c r="D110" s="54"/>
      <c r="E110" s="54"/>
      <c r="F110" s="54"/>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row>
    <row r="111" spans="1:29" ht="15.75">
      <c r="A111" s="52"/>
      <c r="B111" s="53"/>
      <c r="C111" s="54"/>
      <c r="D111" s="54"/>
      <c r="E111" s="54"/>
      <c r="F111" s="54"/>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row>
    <row r="112" spans="1:29" ht="15.75">
      <c r="A112" s="52"/>
      <c r="B112" s="53"/>
      <c r="C112" s="54"/>
      <c r="D112" s="54"/>
      <c r="E112" s="54"/>
      <c r="F112" s="54"/>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row>
    <row r="113" spans="1:29" ht="15.75">
      <c r="A113" s="52"/>
      <c r="B113" s="53"/>
      <c r="C113" s="54"/>
      <c r="D113" s="54"/>
      <c r="E113" s="54"/>
      <c r="F113" s="54"/>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row>
    <row r="114" spans="1:29" ht="15.75">
      <c r="A114" s="52"/>
      <c r="B114" s="53"/>
      <c r="C114" s="54"/>
      <c r="D114" s="54"/>
      <c r="E114" s="54"/>
      <c r="F114" s="54"/>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row>
    <row r="115" spans="1:29" ht="15.75">
      <c r="A115" s="52"/>
      <c r="B115" s="53"/>
      <c r="C115" s="54"/>
      <c r="D115" s="54"/>
      <c r="E115" s="54"/>
      <c r="F115" s="54"/>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row>
    <row r="116" spans="1:29" ht="15.75">
      <c r="A116" s="52"/>
      <c r="B116" s="53"/>
      <c r="C116" s="54"/>
      <c r="D116" s="54"/>
      <c r="E116" s="54"/>
      <c r="F116" s="54"/>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row>
    <row r="117" spans="1:29" ht="15.75">
      <c r="A117" s="52"/>
      <c r="B117" s="53"/>
      <c r="C117" s="54"/>
      <c r="D117" s="54"/>
      <c r="E117" s="54"/>
      <c r="F117" s="54"/>
      <c r="G117" s="55"/>
      <c r="H117" s="55"/>
      <c r="I117" s="55"/>
      <c r="J117" s="55"/>
      <c r="K117" s="55"/>
      <c r="L117" s="55"/>
      <c r="M117" s="55"/>
      <c r="N117" s="55"/>
      <c r="O117" s="55"/>
      <c r="P117" s="55"/>
      <c r="Q117" s="55"/>
      <c r="R117" s="55"/>
      <c r="S117" s="55"/>
      <c r="T117" s="55"/>
      <c r="U117" s="55"/>
      <c r="V117" s="55"/>
      <c r="W117" s="55"/>
      <c r="X117" s="55"/>
      <c r="Y117" s="55"/>
      <c r="Z117" s="55"/>
      <c r="AA117" s="55"/>
      <c r="AB117" s="55"/>
      <c r="AC117" s="55"/>
    </row>
    <row r="118" spans="1:29" ht="15.75">
      <c r="A118" s="52"/>
      <c r="B118" s="53"/>
      <c r="C118" s="54"/>
      <c r="D118" s="54"/>
      <c r="E118" s="54"/>
      <c r="F118" s="54"/>
      <c r="G118" s="55"/>
      <c r="H118" s="55"/>
      <c r="I118" s="55"/>
      <c r="J118" s="55"/>
      <c r="K118" s="55"/>
      <c r="L118" s="55"/>
      <c r="M118" s="55"/>
      <c r="N118" s="55"/>
      <c r="O118" s="55"/>
      <c r="P118" s="55"/>
      <c r="Q118" s="55"/>
      <c r="R118" s="55"/>
      <c r="S118" s="55"/>
      <c r="T118" s="55"/>
      <c r="U118" s="55"/>
      <c r="V118" s="55"/>
      <c r="W118" s="55"/>
      <c r="X118" s="55"/>
      <c r="Y118" s="55"/>
      <c r="Z118" s="55"/>
      <c r="AA118" s="55"/>
      <c r="AB118" s="55"/>
      <c r="AC118" s="55"/>
    </row>
    <row r="119" spans="1:29" ht="15.75">
      <c r="A119" s="52"/>
      <c r="B119" s="53"/>
      <c r="C119" s="54"/>
      <c r="D119" s="54"/>
      <c r="E119" s="54"/>
      <c r="F119" s="54"/>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row>
    <row r="120" spans="1:29" ht="15.75">
      <c r="A120" s="52"/>
      <c r="B120" s="53"/>
      <c r="C120" s="54"/>
      <c r="D120" s="54"/>
      <c r="E120" s="54"/>
      <c r="F120" s="54"/>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row>
    <row r="121" spans="1:29" ht="15.75">
      <c r="A121" s="52"/>
      <c r="B121" s="53"/>
      <c r="C121" s="54"/>
      <c r="D121" s="54"/>
      <c r="E121" s="54"/>
      <c r="F121" s="54"/>
      <c r="G121" s="55"/>
      <c r="H121" s="55"/>
      <c r="I121" s="55"/>
      <c r="J121" s="55"/>
      <c r="K121" s="55"/>
      <c r="L121" s="55"/>
      <c r="M121" s="55"/>
      <c r="N121" s="55"/>
      <c r="O121" s="55"/>
      <c r="P121" s="55"/>
      <c r="Q121" s="55"/>
      <c r="R121" s="55"/>
      <c r="S121" s="55"/>
      <c r="T121" s="55"/>
      <c r="U121" s="55"/>
      <c r="V121" s="55"/>
      <c r="W121" s="55"/>
      <c r="X121" s="55"/>
      <c r="Y121" s="55"/>
      <c r="Z121" s="55"/>
      <c r="AA121" s="55"/>
      <c r="AB121" s="55"/>
      <c r="AC121" s="55"/>
    </row>
    <row r="122" spans="1:29" ht="15.75">
      <c r="A122" s="52"/>
      <c r="B122" s="53"/>
      <c r="C122" s="54"/>
      <c r="D122" s="54"/>
      <c r="E122" s="54"/>
      <c r="F122" s="54"/>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row>
    <row r="123" spans="1:29" ht="15.75">
      <c r="A123" s="52"/>
      <c r="B123" s="53"/>
      <c r="C123" s="54"/>
      <c r="D123" s="54"/>
      <c r="E123" s="54"/>
      <c r="F123" s="54"/>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row>
    <row r="124" spans="1:29" ht="15.75">
      <c r="A124" s="52"/>
      <c r="B124" s="53"/>
      <c r="C124" s="54"/>
      <c r="D124" s="54"/>
      <c r="E124" s="54"/>
      <c r="F124" s="54"/>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row>
    <row r="125" spans="1:29" ht="15.75">
      <c r="A125" s="52"/>
      <c r="B125" s="53"/>
      <c r="C125" s="54"/>
      <c r="D125" s="54"/>
      <c r="E125" s="54"/>
      <c r="F125" s="54"/>
      <c r="G125" s="55"/>
      <c r="H125" s="55"/>
      <c r="I125" s="55"/>
      <c r="J125" s="55"/>
      <c r="K125" s="55"/>
      <c r="L125" s="55"/>
      <c r="M125" s="55"/>
      <c r="N125" s="55"/>
      <c r="O125" s="55"/>
      <c r="P125" s="55"/>
      <c r="Q125" s="55"/>
      <c r="R125" s="55"/>
      <c r="S125" s="55"/>
      <c r="T125" s="55"/>
      <c r="U125" s="55"/>
      <c r="V125" s="55"/>
      <c r="W125" s="55"/>
      <c r="X125" s="55"/>
      <c r="Y125" s="55"/>
      <c r="Z125" s="55"/>
      <c r="AA125" s="55"/>
      <c r="AB125" s="55"/>
      <c r="AC125" s="55"/>
    </row>
    <row r="126" spans="1:29" ht="15.75">
      <c r="A126" s="52"/>
      <c r="B126" s="53"/>
      <c r="C126" s="54"/>
      <c r="D126" s="54"/>
      <c r="E126" s="54"/>
      <c r="F126" s="54"/>
      <c r="G126" s="55"/>
      <c r="H126" s="55"/>
      <c r="I126" s="55"/>
      <c r="J126" s="55"/>
      <c r="K126" s="55"/>
      <c r="L126" s="55"/>
      <c r="M126" s="55"/>
      <c r="N126" s="55"/>
      <c r="O126" s="55"/>
      <c r="P126" s="55"/>
      <c r="Q126" s="55"/>
      <c r="R126" s="55"/>
      <c r="S126" s="55"/>
      <c r="T126" s="55"/>
      <c r="U126" s="55"/>
      <c r="V126" s="55"/>
      <c r="W126" s="55"/>
      <c r="X126" s="55"/>
      <c r="Y126" s="55"/>
      <c r="Z126" s="55"/>
      <c r="AA126" s="55"/>
      <c r="AB126" s="55"/>
      <c r="AC126" s="55"/>
    </row>
    <row r="127" spans="1:29" ht="15.75">
      <c r="A127" s="52"/>
      <c r="B127" s="53"/>
      <c r="C127" s="54"/>
      <c r="D127" s="54"/>
      <c r="E127" s="54"/>
      <c r="F127" s="54"/>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row>
    <row r="128" spans="1:29" ht="15.75">
      <c r="A128" s="52"/>
      <c r="B128" s="53"/>
      <c r="C128" s="54"/>
      <c r="D128" s="54"/>
      <c r="E128" s="54"/>
      <c r="F128" s="54"/>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row>
    <row r="129" spans="1:29" ht="15.75">
      <c r="A129" s="52"/>
      <c r="B129" s="53"/>
      <c r="C129" s="54"/>
      <c r="D129" s="54"/>
      <c r="E129" s="54"/>
      <c r="F129" s="54"/>
      <c r="G129" s="55"/>
      <c r="H129" s="55"/>
      <c r="I129" s="55"/>
      <c r="J129" s="55"/>
      <c r="K129" s="55"/>
      <c r="L129" s="55"/>
      <c r="M129" s="55"/>
      <c r="N129" s="55"/>
      <c r="O129" s="55"/>
      <c r="P129" s="55"/>
      <c r="Q129" s="55"/>
      <c r="R129" s="55"/>
      <c r="S129" s="55"/>
      <c r="T129" s="55"/>
      <c r="U129" s="55"/>
      <c r="V129" s="55"/>
      <c r="W129" s="55"/>
      <c r="X129" s="55"/>
      <c r="Y129" s="55"/>
      <c r="Z129" s="55"/>
      <c r="AA129" s="55"/>
      <c r="AB129" s="55"/>
      <c r="AC129" s="55"/>
    </row>
    <row r="130" spans="1:29" ht="15.75">
      <c r="A130" s="52"/>
      <c r="B130" s="53"/>
      <c r="C130" s="54"/>
      <c r="D130" s="54"/>
      <c r="E130" s="54"/>
      <c r="F130" s="54"/>
      <c r="G130" s="55"/>
      <c r="H130" s="55"/>
      <c r="I130" s="55"/>
      <c r="J130" s="55"/>
      <c r="K130" s="55"/>
      <c r="L130" s="55"/>
      <c r="M130" s="55"/>
      <c r="N130" s="55"/>
      <c r="O130" s="55"/>
      <c r="P130" s="55"/>
      <c r="Q130" s="55"/>
      <c r="R130" s="55"/>
      <c r="S130" s="55"/>
      <c r="T130" s="55"/>
      <c r="U130" s="55"/>
      <c r="V130" s="55"/>
      <c r="W130" s="55"/>
      <c r="X130" s="55"/>
      <c r="Y130" s="55"/>
      <c r="Z130" s="55"/>
      <c r="AA130" s="55"/>
      <c r="AB130" s="55"/>
      <c r="AC130" s="55"/>
    </row>
    <row r="131" spans="1:29" ht="15.75">
      <c r="A131" s="52"/>
      <c r="B131" s="53"/>
      <c r="C131" s="54"/>
      <c r="D131" s="54"/>
      <c r="E131" s="54"/>
      <c r="F131" s="54"/>
      <c r="G131" s="55"/>
      <c r="H131" s="55"/>
      <c r="I131" s="55"/>
      <c r="J131" s="55"/>
      <c r="K131" s="55"/>
      <c r="L131" s="55"/>
      <c r="M131" s="55"/>
      <c r="N131" s="55"/>
      <c r="O131" s="55"/>
      <c r="P131" s="55"/>
      <c r="Q131" s="55"/>
      <c r="R131" s="55"/>
      <c r="S131" s="55"/>
      <c r="T131" s="55"/>
      <c r="U131" s="55"/>
      <c r="V131" s="55"/>
      <c r="W131" s="55"/>
      <c r="X131" s="55"/>
      <c r="Y131" s="55"/>
      <c r="Z131" s="55"/>
      <c r="AA131" s="55"/>
      <c r="AB131" s="55"/>
      <c r="AC131" s="55"/>
    </row>
    <row r="132" spans="1:29" ht="15.75">
      <c r="A132" s="52"/>
      <c r="B132" s="53"/>
      <c r="C132" s="54"/>
      <c r="D132" s="54"/>
      <c r="E132" s="54"/>
      <c r="F132" s="54"/>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row>
    <row r="133" spans="1:29" ht="15.75">
      <c r="A133" s="52"/>
      <c r="B133" s="53"/>
      <c r="C133" s="54"/>
      <c r="D133" s="54"/>
      <c r="E133" s="54"/>
      <c r="F133" s="54"/>
      <c r="G133" s="55"/>
      <c r="H133" s="55"/>
      <c r="I133" s="55"/>
      <c r="J133" s="55"/>
      <c r="K133" s="55"/>
      <c r="L133" s="55"/>
      <c r="M133" s="55"/>
      <c r="N133" s="55"/>
      <c r="O133" s="55"/>
      <c r="P133" s="55"/>
      <c r="Q133" s="55"/>
      <c r="R133" s="55"/>
      <c r="S133" s="55"/>
      <c r="T133" s="55"/>
      <c r="U133" s="55"/>
      <c r="V133" s="55"/>
      <c r="W133" s="55"/>
      <c r="X133" s="55"/>
      <c r="Y133" s="55"/>
      <c r="Z133" s="55"/>
      <c r="AA133" s="55"/>
      <c r="AB133" s="55"/>
      <c r="AC133" s="55"/>
    </row>
    <row r="134" spans="1:29" ht="15.75">
      <c r="A134" s="52"/>
      <c r="B134" s="53"/>
      <c r="C134" s="54"/>
      <c r="D134" s="54"/>
      <c r="E134" s="54"/>
      <c r="F134" s="54"/>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row>
    <row r="135" spans="1:29" ht="15.75">
      <c r="A135" s="52"/>
      <c r="B135" s="53"/>
      <c r="C135" s="54"/>
      <c r="D135" s="54"/>
      <c r="E135" s="54"/>
      <c r="F135" s="54"/>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row>
    <row r="136" spans="1:29" ht="15.75">
      <c r="A136" s="52"/>
      <c r="B136" s="53"/>
      <c r="C136" s="54"/>
      <c r="D136" s="54"/>
      <c r="E136" s="54"/>
      <c r="F136" s="54"/>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row>
    <row r="137" spans="1:29" ht="15.75">
      <c r="A137" s="52"/>
      <c r="B137" s="53"/>
      <c r="C137" s="54"/>
      <c r="D137" s="54"/>
      <c r="E137" s="54"/>
      <c r="F137" s="54"/>
      <c r="G137" s="55"/>
      <c r="H137" s="55"/>
      <c r="I137" s="55"/>
      <c r="J137" s="55"/>
      <c r="K137" s="55"/>
      <c r="L137" s="55"/>
      <c r="M137" s="55"/>
      <c r="N137" s="55"/>
      <c r="O137" s="55"/>
      <c r="P137" s="55"/>
      <c r="Q137" s="55"/>
      <c r="R137" s="55"/>
      <c r="S137" s="55"/>
      <c r="T137" s="55"/>
      <c r="U137" s="55"/>
      <c r="V137" s="55"/>
      <c r="W137" s="55"/>
      <c r="X137" s="55"/>
      <c r="Y137" s="55"/>
      <c r="Z137" s="55"/>
      <c r="AA137" s="55"/>
      <c r="AB137" s="55"/>
      <c r="AC137" s="55"/>
    </row>
    <row r="138" spans="1:29" ht="15.75">
      <c r="A138" s="52"/>
      <c r="B138" s="53"/>
      <c r="C138" s="54"/>
      <c r="D138" s="54"/>
      <c r="E138" s="54"/>
      <c r="F138" s="54"/>
      <c r="G138" s="55"/>
      <c r="H138" s="55"/>
      <c r="I138" s="55"/>
      <c r="J138" s="55"/>
      <c r="K138" s="55"/>
      <c r="L138" s="55"/>
      <c r="M138" s="55"/>
      <c r="N138" s="55"/>
      <c r="O138" s="55"/>
      <c r="P138" s="55"/>
      <c r="Q138" s="55"/>
      <c r="R138" s="55"/>
      <c r="S138" s="55"/>
      <c r="T138" s="55"/>
      <c r="U138" s="55"/>
      <c r="V138" s="55"/>
      <c r="W138" s="55"/>
      <c r="X138" s="55"/>
      <c r="Y138" s="55"/>
      <c r="Z138" s="55"/>
      <c r="AA138" s="55"/>
      <c r="AB138" s="55"/>
      <c r="AC138" s="55"/>
    </row>
    <row r="139" spans="1:29" ht="15.75">
      <c r="A139" s="52"/>
      <c r="B139" s="53"/>
      <c r="C139" s="54"/>
      <c r="D139" s="54"/>
      <c r="E139" s="54"/>
      <c r="F139" s="54"/>
      <c r="G139" s="55"/>
      <c r="H139" s="55"/>
      <c r="I139" s="55"/>
      <c r="J139" s="55"/>
      <c r="K139" s="55"/>
      <c r="L139" s="55"/>
      <c r="M139" s="55"/>
      <c r="N139" s="55"/>
      <c r="O139" s="55"/>
      <c r="P139" s="55"/>
      <c r="Q139" s="55"/>
      <c r="R139" s="55"/>
      <c r="S139" s="55"/>
      <c r="T139" s="55"/>
      <c r="U139" s="55"/>
      <c r="V139" s="55"/>
      <c r="W139" s="55"/>
      <c r="X139" s="55"/>
      <c r="Y139" s="55"/>
      <c r="Z139" s="55"/>
      <c r="AA139" s="55"/>
      <c r="AB139" s="55"/>
      <c r="AC139" s="55"/>
    </row>
    <row r="140" spans="1:29" ht="15.75">
      <c r="A140" s="52"/>
      <c r="B140" s="53"/>
      <c r="C140" s="54"/>
      <c r="D140" s="54"/>
      <c r="E140" s="54"/>
      <c r="F140" s="54"/>
      <c r="G140" s="55"/>
      <c r="H140" s="55"/>
      <c r="I140" s="55"/>
      <c r="J140" s="55"/>
      <c r="K140" s="55"/>
      <c r="L140" s="55"/>
      <c r="M140" s="55"/>
      <c r="N140" s="55"/>
      <c r="O140" s="55"/>
      <c r="P140" s="55"/>
      <c r="Q140" s="55"/>
      <c r="R140" s="55"/>
      <c r="S140" s="55"/>
      <c r="T140" s="55"/>
      <c r="U140" s="55"/>
      <c r="V140" s="55"/>
      <c r="W140" s="55"/>
      <c r="X140" s="55"/>
      <c r="Y140" s="55"/>
      <c r="Z140" s="55"/>
      <c r="AA140" s="55"/>
      <c r="AB140" s="55"/>
      <c r="AC140" s="55"/>
    </row>
    <row r="141" spans="1:29" ht="15.75">
      <c r="A141" s="52"/>
      <c r="B141" s="53"/>
      <c r="C141" s="54"/>
      <c r="D141" s="54"/>
      <c r="E141" s="54"/>
      <c r="F141" s="54"/>
      <c r="G141" s="55"/>
      <c r="H141" s="55"/>
      <c r="I141" s="55"/>
      <c r="J141" s="55"/>
      <c r="K141" s="55"/>
      <c r="L141" s="55"/>
      <c r="M141" s="55"/>
      <c r="N141" s="55"/>
      <c r="O141" s="55"/>
      <c r="P141" s="55"/>
      <c r="Q141" s="55"/>
      <c r="R141" s="55"/>
      <c r="S141" s="55"/>
      <c r="T141" s="55"/>
      <c r="U141" s="55"/>
      <c r="V141" s="55"/>
      <c r="W141" s="55"/>
      <c r="X141" s="55"/>
      <c r="Y141" s="55"/>
      <c r="Z141" s="55"/>
      <c r="AA141" s="55"/>
      <c r="AB141" s="55"/>
      <c r="AC141" s="55"/>
    </row>
    <row r="142" spans="1:29" ht="15.75">
      <c r="A142" s="52"/>
      <c r="B142" s="53"/>
      <c r="C142" s="54"/>
      <c r="D142" s="54"/>
      <c r="E142" s="54"/>
      <c r="F142" s="54"/>
      <c r="G142" s="55"/>
      <c r="H142" s="55"/>
      <c r="I142" s="55"/>
      <c r="J142" s="55"/>
      <c r="K142" s="55"/>
      <c r="L142" s="55"/>
      <c r="M142" s="55"/>
      <c r="N142" s="55"/>
      <c r="O142" s="55"/>
      <c r="P142" s="55"/>
      <c r="Q142" s="55"/>
      <c r="R142" s="55"/>
      <c r="S142" s="55"/>
      <c r="T142" s="55"/>
      <c r="U142" s="55"/>
      <c r="V142" s="55"/>
      <c r="W142" s="55"/>
      <c r="X142" s="55"/>
      <c r="Y142" s="55"/>
      <c r="Z142" s="55"/>
      <c r="AA142" s="55"/>
      <c r="AB142" s="55"/>
      <c r="AC142" s="55"/>
    </row>
    <row r="143" spans="1:29" ht="15.75">
      <c r="A143" s="52"/>
      <c r="B143" s="53"/>
      <c r="C143" s="54"/>
      <c r="D143" s="54"/>
      <c r="E143" s="54"/>
      <c r="F143" s="54"/>
      <c r="G143" s="55"/>
      <c r="H143" s="55"/>
      <c r="I143" s="55"/>
      <c r="J143" s="55"/>
      <c r="K143" s="55"/>
      <c r="L143" s="55"/>
      <c r="M143" s="55"/>
      <c r="N143" s="55"/>
      <c r="O143" s="55"/>
      <c r="P143" s="55"/>
      <c r="Q143" s="55"/>
      <c r="R143" s="55"/>
      <c r="S143" s="55"/>
      <c r="T143" s="55"/>
      <c r="U143" s="55"/>
      <c r="V143" s="55"/>
      <c r="W143" s="55"/>
      <c r="X143" s="55"/>
      <c r="Y143" s="55"/>
      <c r="Z143" s="55"/>
      <c r="AA143" s="55"/>
      <c r="AB143" s="55"/>
      <c r="AC143" s="55"/>
    </row>
    <row r="144" spans="1:29" ht="15.75">
      <c r="A144" s="52"/>
      <c r="B144" s="53"/>
      <c r="C144" s="54"/>
      <c r="D144" s="54"/>
      <c r="E144" s="54"/>
      <c r="F144" s="54"/>
      <c r="G144" s="55"/>
      <c r="H144" s="55"/>
      <c r="I144" s="55"/>
      <c r="J144" s="55"/>
      <c r="K144" s="55"/>
      <c r="L144" s="55"/>
      <c r="M144" s="55"/>
      <c r="N144" s="55"/>
      <c r="O144" s="55"/>
      <c r="P144" s="55"/>
      <c r="Q144" s="55"/>
      <c r="R144" s="55"/>
      <c r="S144" s="55"/>
      <c r="T144" s="55"/>
      <c r="U144" s="55"/>
      <c r="V144" s="55"/>
      <c r="W144" s="55"/>
      <c r="X144" s="55"/>
      <c r="Y144" s="55"/>
      <c r="Z144" s="55"/>
      <c r="AA144" s="55"/>
      <c r="AB144" s="55"/>
      <c r="AC144" s="55"/>
    </row>
    <row r="145" spans="1:29" ht="15.75">
      <c r="A145" s="52"/>
      <c r="B145" s="53"/>
      <c r="C145" s="54"/>
      <c r="D145" s="54"/>
      <c r="E145" s="54"/>
      <c r="F145" s="54"/>
      <c r="G145" s="55"/>
      <c r="H145" s="55"/>
      <c r="I145" s="55"/>
      <c r="J145" s="55"/>
      <c r="K145" s="55"/>
      <c r="L145" s="55"/>
      <c r="M145" s="55"/>
      <c r="N145" s="55"/>
      <c r="O145" s="55"/>
      <c r="P145" s="55"/>
      <c r="Q145" s="55"/>
      <c r="R145" s="55"/>
      <c r="S145" s="55"/>
      <c r="T145" s="55"/>
      <c r="U145" s="55"/>
      <c r="V145" s="55"/>
      <c r="W145" s="55"/>
      <c r="X145" s="55"/>
      <c r="Y145" s="55"/>
      <c r="Z145" s="55"/>
      <c r="AA145" s="55"/>
      <c r="AB145" s="55"/>
      <c r="AC145" s="55"/>
    </row>
    <row r="146" spans="1:29" ht="15.75">
      <c r="A146" s="52"/>
      <c r="B146" s="53"/>
      <c r="C146" s="54"/>
      <c r="D146" s="54"/>
      <c r="E146" s="54"/>
      <c r="F146" s="54"/>
      <c r="G146" s="55"/>
      <c r="H146" s="55"/>
      <c r="I146" s="55"/>
      <c r="J146" s="55"/>
      <c r="K146" s="55"/>
      <c r="L146" s="55"/>
      <c r="M146" s="55"/>
      <c r="N146" s="55"/>
      <c r="O146" s="55"/>
      <c r="P146" s="55"/>
      <c r="Q146" s="55"/>
      <c r="R146" s="55"/>
      <c r="S146" s="55"/>
      <c r="T146" s="55"/>
      <c r="U146" s="55"/>
      <c r="V146" s="55"/>
      <c r="W146" s="55"/>
      <c r="X146" s="55"/>
      <c r="Y146" s="55"/>
      <c r="Z146" s="55"/>
      <c r="AA146" s="55"/>
      <c r="AB146" s="55"/>
      <c r="AC146" s="55"/>
    </row>
    <row r="147" spans="1:29" ht="15.75">
      <c r="A147" s="52"/>
      <c r="B147" s="53"/>
      <c r="C147" s="54"/>
      <c r="D147" s="54"/>
      <c r="E147" s="54"/>
      <c r="F147" s="54"/>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row>
    <row r="148" spans="1:29" ht="15.75">
      <c r="A148" s="52"/>
      <c r="B148" s="53"/>
      <c r="C148" s="54"/>
      <c r="D148" s="54"/>
      <c r="E148" s="54"/>
      <c r="F148" s="54"/>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row>
    <row r="149" spans="1:29" ht="15.75">
      <c r="A149" s="52"/>
      <c r="B149" s="53"/>
      <c r="C149" s="54"/>
      <c r="D149" s="54"/>
      <c r="E149" s="54"/>
      <c r="F149" s="54"/>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row>
    <row r="150" spans="1:29" ht="15.75">
      <c r="A150" s="52"/>
      <c r="B150" s="53"/>
      <c r="C150" s="54"/>
      <c r="D150" s="54"/>
      <c r="E150" s="54"/>
      <c r="F150" s="54"/>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row>
    <row r="151" spans="1:29" ht="15.75">
      <c r="A151" s="52"/>
      <c r="B151" s="53"/>
      <c r="C151" s="54"/>
      <c r="D151" s="54"/>
      <c r="E151" s="54"/>
      <c r="F151" s="54"/>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row>
    <row r="152" spans="1:29" ht="15.75">
      <c r="A152" s="52"/>
      <c r="B152" s="53"/>
      <c r="C152" s="54"/>
      <c r="D152" s="54"/>
      <c r="E152" s="54"/>
      <c r="F152" s="54"/>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row>
    <row r="153" spans="1:29" ht="15.75">
      <c r="A153" s="52"/>
      <c r="B153" s="53"/>
      <c r="C153" s="54"/>
      <c r="D153" s="54"/>
      <c r="E153" s="54"/>
      <c r="F153" s="54"/>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row>
    <row r="154" spans="1:29" ht="15.75">
      <c r="A154" s="52"/>
      <c r="B154" s="53"/>
      <c r="C154" s="54"/>
      <c r="D154" s="54"/>
      <c r="E154" s="54"/>
      <c r="F154" s="54"/>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row>
    <row r="155" spans="1:29" ht="15.75">
      <c r="A155" s="52"/>
      <c r="B155" s="53"/>
      <c r="C155" s="54"/>
      <c r="D155" s="54"/>
      <c r="E155" s="54"/>
      <c r="F155" s="54"/>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row>
    <row r="156" spans="1:29" ht="15.75">
      <c r="A156" s="52"/>
      <c r="B156" s="53"/>
      <c r="C156" s="54"/>
      <c r="D156" s="54"/>
      <c r="E156" s="54"/>
      <c r="F156" s="54"/>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row>
    <row r="157" spans="1:29" ht="15.75">
      <c r="A157" s="52"/>
      <c r="B157" s="53"/>
      <c r="C157" s="54"/>
      <c r="D157" s="54"/>
      <c r="E157" s="54"/>
      <c r="F157" s="54"/>
      <c r="G157" s="55"/>
      <c r="H157" s="55"/>
      <c r="I157" s="55"/>
      <c r="J157" s="55"/>
      <c r="K157" s="55"/>
      <c r="L157" s="55"/>
      <c r="M157" s="55"/>
      <c r="N157" s="55"/>
      <c r="O157" s="55"/>
      <c r="P157" s="55"/>
      <c r="Q157" s="55"/>
      <c r="R157" s="55"/>
      <c r="S157" s="55"/>
      <c r="T157" s="55"/>
      <c r="U157" s="55"/>
      <c r="V157" s="55"/>
      <c r="W157" s="55"/>
      <c r="X157" s="55"/>
      <c r="Y157" s="55"/>
      <c r="Z157" s="55"/>
      <c r="AA157" s="55"/>
      <c r="AB157" s="55"/>
      <c r="AC157" s="55"/>
    </row>
    <row r="158" spans="1:29" ht="15.75">
      <c r="A158" s="52"/>
      <c r="B158" s="53"/>
      <c r="C158" s="54"/>
      <c r="D158" s="54"/>
      <c r="E158" s="54"/>
      <c r="F158" s="54"/>
      <c r="G158" s="55"/>
      <c r="H158" s="55"/>
      <c r="I158" s="55"/>
      <c r="J158" s="55"/>
      <c r="K158" s="55"/>
      <c r="L158" s="55"/>
      <c r="M158" s="55"/>
      <c r="N158" s="55"/>
      <c r="O158" s="55"/>
      <c r="P158" s="55"/>
      <c r="Q158" s="55"/>
      <c r="R158" s="55"/>
      <c r="S158" s="55"/>
      <c r="T158" s="55"/>
      <c r="U158" s="55"/>
      <c r="V158" s="55"/>
      <c r="W158" s="55"/>
      <c r="X158" s="55"/>
      <c r="Y158" s="55"/>
      <c r="Z158" s="55"/>
      <c r="AA158" s="55"/>
      <c r="AB158" s="55"/>
      <c r="AC158" s="55"/>
    </row>
    <row r="159" spans="1:29" ht="15.75">
      <c r="A159" s="52"/>
      <c r="B159" s="53"/>
      <c r="C159" s="54"/>
      <c r="D159" s="54"/>
      <c r="E159" s="54"/>
      <c r="F159" s="54"/>
      <c r="G159" s="55"/>
      <c r="H159" s="55"/>
      <c r="I159" s="55"/>
      <c r="J159" s="55"/>
      <c r="K159" s="55"/>
      <c r="L159" s="55"/>
      <c r="M159" s="55"/>
      <c r="N159" s="55"/>
      <c r="O159" s="55"/>
      <c r="P159" s="55"/>
      <c r="Q159" s="55"/>
      <c r="R159" s="55"/>
      <c r="S159" s="55"/>
      <c r="T159" s="55"/>
      <c r="U159" s="55"/>
      <c r="V159" s="55"/>
      <c r="W159" s="55"/>
      <c r="X159" s="55"/>
      <c r="Y159" s="55"/>
      <c r="Z159" s="55"/>
      <c r="AA159" s="55"/>
      <c r="AB159" s="55"/>
      <c r="AC159" s="55"/>
    </row>
    <row r="160" spans="1:29" ht="15.75">
      <c r="A160" s="52"/>
      <c r="B160" s="53"/>
      <c r="C160" s="54"/>
      <c r="D160" s="54"/>
      <c r="E160" s="54"/>
      <c r="F160" s="54"/>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row>
    <row r="161" spans="1:29" ht="15.75">
      <c r="A161" s="52"/>
      <c r="B161" s="53"/>
      <c r="C161" s="54"/>
      <c r="D161" s="54"/>
      <c r="E161" s="54"/>
      <c r="F161" s="54"/>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row>
    <row r="162" spans="1:29" ht="15.75">
      <c r="A162" s="52"/>
      <c r="B162" s="53"/>
      <c r="C162" s="54"/>
      <c r="D162" s="54"/>
      <c r="E162" s="54"/>
      <c r="F162" s="54"/>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row>
    <row r="163" spans="1:29" ht="15.75">
      <c r="A163" s="52"/>
      <c r="B163" s="53"/>
      <c r="C163" s="54"/>
      <c r="D163" s="54"/>
      <c r="E163" s="54"/>
      <c r="F163" s="54"/>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row>
    <row r="164" spans="1:29" ht="15.75">
      <c r="A164" s="52"/>
      <c r="B164" s="53"/>
      <c r="C164" s="54"/>
      <c r="D164" s="54"/>
      <c r="E164" s="54"/>
      <c r="F164" s="54"/>
      <c r="G164" s="55"/>
      <c r="H164" s="55"/>
      <c r="I164" s="55"/>
      <c r="J164" s="55"/>
      <c r="K164" s="55"/>
      <c r="L164" s="55"/>
      <c r="M164" s="55"/>
      <c r="N164" s="55"/>
      <c r="O164" s="55"/>
      <c r="P164" s="55"/>
      <c r="Q164" s="55"/>
      <c r="R164" s="55"/>
      <c r="S164" s="55"/>
      <c r="T164" s="55"/>
      <c r="U164" s="55"/>
      <c r="V164" s="55"/>
      <c r="W164" s="55"/>
      <c r="X164" s="55"/>
      <c r="Y164" s="55"/>
      <c r="Z164" s="55"/>
      <c r="AA164" s="55"/>
      <c r="AB164" s="55"/>
      <c r="AC164" s="55"/>
    </row>
    <row r="165" spans="1:29" ht="15.75">
      <c r="A165" s="52"/>
      <c r="B165" s="53"/>
      <c r="C165" s="54"/>
      <c r="D165" s="54"/>
      <c r="E165" s="54"/>
      <c r="F165" s="54"/>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row>
    <row r="166" spans="1:29" ht="15.75">
      <c r="A166" s="52"/>
      <c r="B166" s="53"/>
      <c r="C166" s="54"/>
      <c r="D166" s="54"/>
      <c r="E166" s="54"/>
      <c r="F166" s="54"/>
      <c r="G166" s="55"/>
      <c r="H166" s="55"/>
      <c r="I166" s="55"/>
      <c r="J166" s="55"/>
      <c r="K166" s="55"/>
      <c r="L166" s="55"/>
      <c r="M166" s="55"/>
      <c r="N166" s="55"/>
      <c r="O166" s="55"/>
      <c r="P166" s="55"/>
      <c r="Q166" s="55"/>
      <c r="R166" s="55"/>
      <c r="S166" s="55"/>
      <c r="T166" s="55"/>
      <c r="U166" s="55"/>
      <c r="V166" s="55"/>
      <c r="W166" s="55"/>
      <c r="X166" s="55"/>
      <c r="Y166" s="55"/>
      <c r="Z166" s="55"/>
      <c r="AA166" s="55"/>
      <c r="AB166" s="55"/>
      <c r="AC166" s="55"/>
    </row>
    <row r="167" spans="1:29" ht="15.75">
      <c r="A167" s="52"/>
      <c r="B167" s="53"/>
      <c r="C167" s="54"/>
      <c r="D167" s="54"/>
      <c r="E167" s="54"/>
      <c r="F167" s="54"/>
      <c r="G167" s="55"/>
      <c r="H167" s="55"/>
      <c r="I167" s="55"/>
      <c r="J167" s="55"/>
      <c r="K167" s="55"/>
      <c r="L167" s="55"/>
      <c r="M167" s="55"/>
      <c r="N167" s="55"/>
      <c r="O167" s="55"/>
      <c r="P167" s="55"/>
      <c r="Q167" s="55"/>
      <c r="R167" s="55"/>
      <c r="S167" s="55"/>
      <c r="T167" s="55"/>
      <c r="U167" s="55"/>
      <c r="V167" s="55"/>
      <c r="W167" s="55"/>
      <c r="X167" s="55"/>
      <c r="Y167" s="55"/>
      <c r="Z167" s="55"/>
      <c r="AA167" s="55"/>
      <c r="AB167" s="55"/>
      <c r="AC167" s="55"/>
    </row>
    <row r="168" spans="1:29" ht="15.75">
      <c r="A168" s="52"/>
      <c r="B168" s="53"/>
      <c r="C168" s="54"/>
      <c r="D168" s="54"/>
      <c r="E168" s="54"/>
      <c r="F168" s="54"/>
      <c r="G168" s="55"/>
      <c r="H168" s="55"/>
      <c r="I168" s="55"/>
      <c r="J168" s="55"/>
      <c r="K168" s="55"/>
      <c r="L168" s="55"/>
      <c r="M168" s="55"/>
      <c r="N168" s="55"/>
      <c r="O168" s="55"/>
      <c r="P168" s="55"/>
      <c r="Q168" s="55"/>
      <c r="R168" s="55"/>
      <c r="S168" s="55"/>
      <c r="T168" s="55"/>
      <c r="U168" s="55"/>
      <c r="V168" s="55"/>
      <c r="W168" s="55"/>
      <c r="X168" s="55"/>
      <c r="Y168" s="55"/>
      <c r="Z168" s="55"/>
      <c r="AA168" s="55"/>
      <c r="AB168" s="55"/>
      <c r="AC168" s="55"/>
    </row>
    <row r="169" spans="1:29" ht="15.75">
      <c r="A169" s="52"/>
      <c r="B169" s="53"/>
      <c r="C169" s="54"/>
      <c r="D169" s="54"/>
      <c r="E169" s="54"/>
      <c r="F169" s="54"/>
      <c r="G169" s="55"/>
      <c r="H169" s="55"/>
      <c r="I169" s="55"/>
      <c r="J169" s="55"/>
      <c r="K169" s="55"/>
      <c r="L169" s="55"/>
      <c r="M169" s="55"/>
      <c r="N169" s="55"/>
      <c r="O169" s="55"/>
      <c r="P169" s="55"/>
      <c r="Q169" s="55"/>
      <c r="R169" s="55"/>
      <c r="S169" s="55"/>
      <c r="T169" s="55"/>
      <c r="U169" s="55"/>
      <c r="V169" s="55"/>
      <c r="W169" s="55"/>
      <c r="X169" s="55"/>
      <c r="Y169" s="55"/>
      <c r="Z169" s="55"/>
      <c r="AA169" s="55"/>
      <c r="AB169" s="55"/>
      <c r="AC169" s="55"/>
    </row>
    <row r="170" spans="1:29" ht="15.75">
      <c r="A170" s="52"/>
      <c r="B170" s="53"/>
      <c r="C170" s="54"/>
      <c r="D170" s="54"/>
      <c r="E170" s="54"/>
      <c r="F170" s="54"/>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row>
    <row r="171" spans="1:29" ht="15.75">
      <c r="A171" s="52"/>
      <c r="B171" s="53"/>
      <c r="C171" s="54"/>
      <c r="D171" s="54"/>
      <c r="E171" s="54"/>
      <c r="F171" s="54"/>
      <c r="G171" s="55"/>
      <c r="H171" s="55"/>
      <c r="I171" s="55"/>
      <c r="J171" s="55"/>
      <c r="K171" s="55"/>
      <c r="L171" s="55"/>
      <c r="M171" s="55"/>
      <c r="N171" s="55"/>
      <c r="O171" s="55"/>
      <c r="P171" s="55"/>
      <c r="Q171" s="55"/>
      <c r="R171" s="55"/>
      <c r="S171" s="55"/>
      <c r="T171" s="55"/>
      <c r="U171" s="55"/>
      <c r="V171" s="55"/>
      <c r="W171" s="55"/>
      <c r="X171" s="55"/>
      <c r="Y171" s="55"/>
      <c r="Z171" s="55"/>
      <c r="AA171" s="55"/>
      <c r="AB171" s="55"/>
      <c r="AC171" s="55"/>
    </row>
    <row r="172" spans="1:29" ht="15.75">
      <c r="A172" s="52"/>
      <c r="B172" s="53"/>
      <c r="C172" s="54"/>
      <c r="D172" s="54"/>
      <c r="E172" s="54"/>
      <c r="F172" s="54"/>
      <c r="G172" s="55"/>
      <c r="H172" s="55"/>
      <c r="I172" s="55"/>
      <c r="J172" s="55"/>
      <c r="K172" s="55"/>
      <c r="L172" s="55"/>
      <c r="M172" s="55"/>
      <c r="N172" s="55"/>
      <c r="O172" s="55"/>
      <c r="P172" s="55"/>
      <c r="Q172" s="55"/>
      <c r="R172" s="55"/>
      <c r="S172" s="55"/>
      <c r="T172" s="55"/>
      <c r="U172" s="55"/>
      <c r="V172" s="55"/>
      <c r="W172" s="55"/>
      <c r="X172" s="55"/>
      <c r="Y172" s="55"/>
      <c r="Z172" s="55"/>
      <c r="AA172" s="55"/>
      <c r="AB172" s="55"/>
      <c r="AC172" s="55"/>
    </row>
    <row r="173" spans="1:29" ht="15.75">
      <c r="A173" s="52"/>
      <c r="B173" s="53"/>
      <c r="C173" s="54"/>
      <c r="D173" s="54"/>
      <c r="E173" s="54"/>
      <c r="F173" s="54"/>
      <c r="G173" s="55"/>
      <c r="H173" s="55"/>
      <c r="I173" s="55"/>
      <c r="J173" s="55"/>
      <c r="K173" s="55"/>
      <c r="L173" s="55"/>
      <c r="M173" s="55"/>
      <c r="N173" s="55"/>
      <c r="O173" s="55"/>
      <c r="P173" s="55"/>
      <c r="Q173" s="55"/>
      <c r="R173" s="55"/>
      <c r="S173" s="55"/>
      <c r="T173" s="55"/>
      <c r="U173" s="55"/>
      <c r="V173" s="55"/>
      <c r="W173" s="55"/>
      <c r="X173" s="55"/>
      <c r="Y173" s="55"/>
      <c r="Z173" s="55"/>
      <c r="AA173" s="55"/>
      <c r="AB173" s="55"/>
      <c r="AC173" s="55"/>
    </row>
    <row r="174" spans="1:29" ht="15.75">
      <c r="A174" s="52"/>
      <c r="B174" s="53"/>
      <c r="C174" s="54"/>
      <c r="D174" s="54"/>
      <c r="E174" s="54"/>
      <c r="F174" s="54"/>
      <c r="G174" s="55"/>
      <c r="H174" s="55"/>
      <c r="I174" s="55"/>
      <c r="J174" s="55"/>
      <c r="K174" s="55"/>
      <c r="L174" s="55"/>
      <c r="M174" s="55"/>
      <c r="N174" s="55"/>
      <c r="O174" s="55"/>
      <c r="P174" s="55"/>
      <c r="Q174" s="55"/>
      <c r="R174" s="55"/>
      <c r="S174" s="55"/>
      <c r="T174" s="55"/>
      <c r="U174" s="55"/>
      <c r="V174" s="55"/>
      <c r="W174" s="55"/>
      <c r="X174" s="55"/>
      <c r="Y174" s="55"/>
      <c r="Z174" s="55"/>
      <c r="AA174" s="55"/>
      <c r="AB174" s="55"/>
      <c r="AC174" s="55"/>
    </row>
    <row r="175" spans="1:29" ht="15.75">
      <c r="A175" s="52"/>
      <c r="B175" s="53"/>
      <c r="C175" s="54"/>
      <c r="D175" s="54"/>
      <c r="E175" s="54"/>
      <c r="F175" s="54"/>
      <c r="G175" s="55"/>
      <c r="H175" s="55"/>
      <c r="I175" s="55"/>
      <c r="J175" s="55"/>
      <c r="K175" s="55"/>
      <c r="L175" s="55"/>
      <c r="M175" s="55"/>
      <c r="N175" s="55"/>
      <c r="O175" s="55"/>
      <c r="P175" s="55"/>
      <c r="Q175" s="55"/>
      <c r="R175" s="55"/>
      <c r="S175" s="55"/>
      <c r="T175" s="55"/>
      <c r="U175" s="55"/>
      <c r="V175" s="55"/>
      <c r="W175" s="55"/>
      <c r="X175" s="55"/>
      <c r="Y175" s="55"/>
      <c r="Z175" s="55"/>
      <c r="AA175" s="55"/>
      <c r="AB175" s="55"/>
      <c r="AC175" s="55"/>
    </row>
    <row r="176" spans="1:29" ht="15.75">
      <c r="A176" s="52"/>
      <c r="B176" s="53"/>
      <c r="C176" s="54"/>
      <c r="D176" s="54"/>
      <c r="E176" s="54"/>
      <c r="F176" s="54"/>
      <c r="G176" s="55"/>
      <c r="H176" s="55"/>
      <c r="I176" s="55"/>
      <c r="J176" s="55"/>
      <c r="K176" s="55"/>
      <c r="L176" s="55"/>
      <c r="M176" s="55"/>
      <c r="N176" s="55"/>
      <c r="O176" s="55"/>
      <c r="P176" s="55"/>
      <c r="Q176" s="55"/>
      <c r="R176" s="55"/>
      <c r="S176" s="55"/>
      <c r="T176" s="55"/>
      <c r="U176" s="55"/>
      <c r="V176" s="55"/>
      <c r="W176" s="55"/>
      <c r="X176" s="55"/>
      <c r="Y176" s="55"/>
      <c r="Z176" s="55"/>
      <c r="AA176" s="55"/>
      <c r="AB176" s="55"/>
      <c r="AC176" s="55"/>
    </row>
    <row r="177" spans="1:29" ht="15.75">
      <c r="A177" s="52"/>
      <c r="B177" s="53"/>
      <c r="C177" s="54"/>
      <c r="D177" s="54"/>
      <c r="E177" s="54"/>
      <c r="F177" s="54"/>
      <c r="G177" s="55"/>
      <c r="H177" s="55"/>
      <c r="I177" s="55"/>
      <c r="J177" s="55"/>
      <c r="K177" s="55"/>
      <c r="L177" s="55"/>
      <c r="M177" s="55"/>
      <c r="N177" s="55"/>
      <c r="O177" s="55"/>
      <c r="P177" s="55"/>
      <c r="Q177" s="55"/>
      <c r="R177" s="55"/>
      <c r="S177" s="55"/>
      <c r="T177" s="55"/>
      <c r="U177" s="55"/>
      <c r="V177" s="55"/>
      <c r="W177" s="55"/>
      <c r="X177" s="55"/>
      <c r="Y177" s="55"/>
      <c r="Z177" s="55"/>
      <c r="AA177" s="55"/>
      <c r="AB177" s="55"/>
      <c r="AC177" s="55"/>
    </row>
    <row r="178" spans="1:29" ht="15.75">
      <c r="A178" s="52"/>
      <c r="B178" s="53"/>
      <c r="C178" s="54"/>
      <c r="D178" s="54"/>
      <c r="E178" s="54"/>
      <c r="F178" s="54"/>
      <c r="G178" s="55"/>
      <c r="H178" s="55"/>
      <c r="I178" s="55"/>
      <c r="J178" s="55"/>
      <c r="K178" s="55"/>
      <c r="L178" s="55"/>
      <c r="M178" s="55"/>
      <c r="N178" s="55"/>
      <c r="O178" s="55"/>
      <c r="P178" s="55"/>
      <c r="Q178" s="55"/>
      <c r="R178" s="55"/>
      <c r="S178" s="55"/>
      <c r="T178" s="55"/>
      <c r="U178" s="55"/>
      <c r="V178" s="55"/>
      <c r="W178" s="55"/>
      <c r="X178" s="55"/>
      <c r="Y178" s="55"/>
      <c r="Z178" s="55"/>
      <c r="AA178" s="55"/>
      <c r="AB178" s="55"/>
      <c r="AC178" s="55"/>
    </row>
    <row r="179" spans="1:29" ht="15.75">
      <c r="A179" s="52"/>
      <c r="B179" s="53"/>
      <c r="C179" s="54"/>
      <c r="D179" s="54"/>
      <c r="E179" s="54"/>
      <c r="F179" s="54"/>
      <c r="G179" s="55"/>
      <c r="H179" s="55"/>
      <c r="I179" s="55"/>
      <c r="J179" s="55"/>
      <c r="K179" s="55"/>
      <c r="L179" s="55"/>
      <c r="M179" s="55"/>
      <c r="N179" s="55"/>
      <c r="O179" s="55"/>
      <c r="P179" s="55"/>
      <c r="Q179" s="55"/>
      <c r="R179" s="55"/>
      <c r="S179" s="55"/>
      <c r="T179" s="55"/>
      <c r="U179" s="55"/>
      <c r="V179" s="55"/>
      <c r="W179" s="55"/>
      <c r="X179" s="55"/>
      <c r="Y179" s="55"/>
      <c r="Z179" s="55"/>
      <c r="AA179" s="55"/>
      <c r="AB179" s="55"/>
      <c r="AC179" s="55"/>
    </row>
    <row r="180" spans="1:29" ht="15.75">
      <c r="A180" s="52"/>
      <c r="B180" s="53"/>
      <c r="C180" s="54"/>
      <c r="D180" s="54"/>
      <c r="E180" s="54"/>
      <c r="F180" s="54"/>
      <c r="G180" s="55"/>
      <c r="H180" s="55"/>
      <c r="I180" s="55"/>
      <c r="J180" s="55"/>
      <c r="K180" s="55"/>
      <c r="L180" s="55"/>
      <c r="M180" s="55"/>
      <c r="N180" s="55"/>
      <c r="O180" s="55"/>
      <c r="P180" s="55"/>
      <c r="Q180" s="55"/>
      <c r="R180" s="55"/>
      <c r="S180" s="55"/>
      <c r="T180" s="55"/>
      <c r="U180" s="55"/>
      <c r="V180" s="55"/>
      <c r="W180" s="55"/>
      <c r="X180" s="55"/>
      <c r="Y180" s="55"/>
      <c r="Z180" s="55"/>
      <c r="AA180" s="55"/>
      <c r="AB180" s="55"/>
      <c r="AC180" s="55"/>
    </row>
    <row r="181" spans="1:29" ht="15.75">
      <c r="A181" s="52"/>
      <c r="B181" s="53"/>
      <c r="C181" s="54"/>
      <c r="D181" s="54"/>
      <c r="E181" s="54"/>
      <c r="F181" s="54"/>
      <c r="G181" s="55"/>
      <c r="H181" s="55"/>
      <c r="I181" s="55"/>
      <c r="J181" s="55"/>
      <c r="K181" s="55"/>
      <c r="L181" s="55"/>
      <c r="M181" s="55"/>
      <c r="N181" s="55"/>
      <c r="O181" s="55"/>
      <c r="P181" s="55"/>
      <c r="Q181" s="55"/>
      <c r="R181" s="55"/>
      <c r="S181" s="55"/>
      <c r="T181" s="55"/>
      <c r="U181" s="55"/>
      <c r="V181" s="55"/>
      <c r="W181" s="55"/>
      <c r="X181" s="55"/>
      <c r="Y181" s="55"/>
      <c r="Z181" s="55"/>
      <c r="AA181" s="55"/>
      <c r="AB181" s="55"/>
      <c r="AC181" s="55"/>
    </row>
    <row r="182" spans="1:29" ht="15.75">
      <c r="A182" s="52"/>
      <c r="B182" s="53"/>
      <c r="C182" s="54"/>
      <c r="D182" s="54"/>
      <c r="E182" s="54"/>
      <c r="F182" s="54"/>
      <c r="G182" s="55"/>
      <c r="H182" s="55"/>
      <c r="I182" s="55"/>
      <c r="J182" s="55"/>
      <c r="K182" s="55"/>
      <c r="L182" s="55"/>
      <c r="M182" s="55"/>
      <c r="N182" s="55"/>
      <c r="O182" s="55"/>
      <c r="P182" s="55"/>
      <c r="Q182" s="55"/>
      <c r="R182" s="55"/>
      <c r="S182" s="55"/>
      <c r="T182" s="55"/>
      <c r="U182" s="55"/>
      <c r="V182" s="55"/>
      <c r="W182" s="55"/>
      <c r="X182" s="55"/>
      <c r="Y182" s="55"/>
      <c r="Z182" s="55"/>
      <c r="AA182" s="55"/>
      <c r="AB182" s="55"/>
      <c r="AC182" s="55"/>
    </row>
    <row r="183" spans="1:29" ht="15.75">
      <c r="A183" s="52"/>
      <c r="B183" s="53"/>
      <c r="C183" s="54"/>
      <c r="D183" s="54"/>
      <c r="E183" s="54"/>
      <c r="F183" s="54"/>
      <c r="G183" s="55"/>
      <c r="H183" s="55"/>
      <c r="I183" s="55"/>
      <c r="J183" s="55"/>
      <c r="K183" s="55"/>
      <c r="L183" s="55"/>
      <c r="M183" s="55"/>
      <c r="N183" s="55"/>
      <c r="O183" s="55"/>
      <c r="P183" s="55"/>
      <c r="Q183" s="55"/>
      <c r="R183" s="55"/>
      <c r="S183" s="55"/>
      <c r="T183" s="55"/>
      <c r="U183" s="55"/>
      <c r="V183" s="55"/>
      <c r="W183" s="55"/>
      <c r="X183" s="55"/>
      <c r="Y183" s="55"/>
      <c r="Z183" s="55"/>
      <c r="AA183" s="55"/>
      <c r="AB183" s="55"/>
      <c r="AC183" s="55"/>
    </row>
    <row r="184" spans="1:29" ht="15.75">
      <c r="A184" s="52"/>
      <c r="B184" s="53"/>
      <c r="C184" s="54"/>
      <c r="D184" s="54"/>
      <c r="E184" s="54"/>
      <c r="F184" s="54"/>
      <c r="G184" s="55"/>
      <c r="H184" s="55"/>
      <c r="I184" s="55"/>
      <c r="J184" s="55"/>
      <c r="K184" s="55"/>
      <c r="L184" s="55"/>
      <c r="M184" s="55"/>
      <c r="N184" s="55"/>
      <c r="O184" s="55"/>
      <c r="P184" s="55"/>
      <c r="Q184" s="55"/>
      <c r="R184" s="55"/>
      <c r="S184" s="55"/>
      <c r="T184" s="55"/>
      <c r="U184" s="55"/>
      <c r="V184" s="55"/>
      <c r="W184" s="55"/>
      <c r="X184" s="55"/>
      <c r="Y184" s="55"/>
      <c r="Z184" s="55"/>
      <c r="AA184" s="55"/>
      <c r="AB184" s="55"/>
      <c r="AC184" s="55"/>
    </row>
    <row r="185" spans="1:29" ht="15.75">
      <c r="A185" s="52"/>
      <c r="B185" s="53"/>
      <c r="C185" s="54"/>
      <c r="D185" s="54"/>
      <c r="E185" s="54"/>
      <c r="F185" s="54"/>
      <c r="G185" s="55"/>
      <c r="H185" s="55"/>
      <c r="I185" s="55"/>
      <c r="J185" s="55"/>
      <c r="K185" s="55"/>
      <c r="L185" s="55"/>
      <c r="M185" s="55"/>
      <c r="N185" s="55"/>
      <c r="O185" s="55"/>
      <c r="P185" s="55"/>
      <c r="Q185" s="55"/>
      <c r="R185" s="55"/>
      <c r="S185" s="55"/>
      <c r="T185" s="55"/>
      <c r="U185" s="55"/>
      <c r="V185" s="55"/>
      <c r="W185" s="55"/>
      <c r="X185" s="55"/>
      <c r="Y185" s="55"/>
      <c r="Z185" s="55"/>
      <c r="AA185" s="55"/>
      <c r="AB185" s="55"/>
      <c r="AC185" s="55"/>
    </row>
    <row r="186" spans="1:29" ht="15.75">
      <c r="A186" s="52"/>
      <c r="B186" s="53"/>
      <c r="C186" s="54"/>
      <c r="D186" s="54"/>
      <c r="E186" s="54"/>
      <c r="F186" s="54"/>
      <c r="G186" s="55"/>
      <c r="H186" s="55"/>
      <c r="I186" s="55"/>
      <c r="J186" s="55"/>
      <c r="K186" s="55"/>
      <c r="L186" s="55"/>
      <c r="M186" s="55"/>
      <c r="N186" s="55"/>
      <c r="O186" s="55"/>
      <c r="P186" s="55"/>
      <c r="Q186" s="55"/>
      <c r="R186" s="55"/>
      <c r="S186" s="55"/>
      <c r="T186" s="55"/>
      <c r="U186" s="55"/>
      <c r="V186" s="55"/>
      <c r="W186" s="55"/>
      <c r="X186" s="55"/>
      <c r="Y186" s="55"/>
      <c r="Z186" s="55"/>
      <c r="AA186" s="55"/>
      <c r="AB186" s="55"/>
      <c r="AC186" s="55"/>
    </row>
    <row r="187" spans="1:29" ht="15.75">
      <c r="A187" s="52"/>
      <c r="B187" s="53"/>
      <c r="C187" s="54"/>
      <c r="D187" s="54"/>
      <c r="E187" s="54"/>
      <c r="F187" s="54"/>
      <c r="G187" s="55"/>
      <c r="H187" s="55"/>
      <c r="I187" s="55"/>
      <c r="J187" s="55"/>
      <c r="K187" s="55"/>
      <c r="L187" s="55"/>
      <c r="M187" s="55"/>
      <c r="N187" s="55"/>
      <c r="O187" s="55"/>
      <c r="P187" s="55"/>
      <c r="Q187" s="55"/>
      <c r="R187" s="55"/>
      <c r="S187" s="55"/>
      <c r="T187" s="55"/>
      <c r="U187" s="55"/>
      <c r="V187" s="55"/>
      <c r="W187" s="55"/>
      <c r="X187" s="55"/>
      <c r="Y187" s="55"/>
      <c r="Z187" s="55"/>
      <c r="AA187" s="55"/>
      <c r="AB187" s="55"/>
      <c r="AC187" s="55"/>
    </row>
    <row r="188" spans="1:29" ht="15.75">
      <c r="A188" s="52"/>
      <c r="B188" s="53"/>
      <c r="C188" s="54"/>
      <c r="D188" s="54"/>
      <c r="E188" s="54"/>
      <c r="F188" s="54"/>
      <c r="G188" s="55"/>
      <c r="H188" s="55"/>
      <c r="I188" s="55"/>
      <c r="J188" s="55"/>
      <c r="K188" s="55"/>
      <c r="L188" s="55"/>
      <c r="M188" s="55"/>
      <c r="N188" s="55"/>
      <c r="O188" s="55"/>
      <c r="P188" s="55"/>
      <c r="Q188" s="55"/>
      <c r="R188" s="55"/>
      <c r="S188" s="55"/>
      <c r="T188" s="55"/>
      <c r="U188" s="55"/>
      <c r="V188" s="55"/>
      <c r="W188" s="55"/>
      <c r="X188" s="55"/>
      <c r="Y188" s="55"/>
      <c r="Z188" s="55"/>
      <c r="AA188" s="55"/>
      <c r="AB188" s="55"/>
      <c r="AC188" s="55"/>
    </row>
    <row r="189" spans="1:29" ht="15.75">
      <c r="A189" s="52"/>
      <c r="B189" s="53"/>
      <c r="C189" s="54"/>
      <c r="D189" s="54"/>
      <c r="E189" s="54"/>
      <c r="F189" s="54"/>
      <c r="G189" s="55"/>
      <c r="H189" s="55"/>
      <c r="I189" s="55"/>
      <c r="J189" s="55"/>
      <c r="K189" s="55"/>
      <c r="L189" s="55"/>
      <c r="M189" s="55"/>
      <c r="N189" s="55"/>
      <c r="O189" s="55"/>
      <c r="P189" s="55"/>
      <c r="Q189" s="55"/>
      <c r="R189" s="55"/>
      <c r="S189" s="55"/>
      <c r="T189" s="55"/>
      <c r="U189" s="55"/>
      <c r="V189" s="55"/>
      <c r="W189" s="55"/>
      <c r="X189" s="55"/>
      <c r="Y189" s="55"/>
      <c r="Z189" s="55"/>
      <c r="AA189" s="55"/>
      <c r="AB189" s="55"/>
      <c r="AC189" s="55"/>
    </row>
    <row r="190" spans="1:29" ht="15.75">
      <c r="A190" s="52"/>
      <c r="B190" s="53"/>
      <c r="C190" s="54"/>
      <c r="D190" s="54"/>
      <c r="E190" s="54"/>
      <c r="F190" s="54"/>
      <c r="G190" s="55"/>
      <c r="H190" s="55"/>
      <c r="I190" s="55"/>
      <c r="J190" s="55"/>
      <c r="K190" s="55"/>
      <c r="L190" s="55"/>
      <c r="M190" s="55"/>
      <c r="N190" s="55"/>
      <c r="O190" s="55"/>
      <c r="P190" s="55"/>
      <c r="Q190" s="55"/>
      <c r="R190" s="55"/>
      <c r="S190" s="55"/>
      <c r="T190" s="55"/>
      <c r="U190" s="55"/>
      <c r="V190" s="55"/>
      <c r="W190" s="55"/>
      <c r="X190" s="55"/>
      <c r="Y190" s="55"/>
      <c r="Z190" s="55"/>
      <c r="AA190" s="55"/>
      <c r="AB190" s="55"/>
      <c r="AC190" s="55"/>
    </row>
    <row r="191" spans="1:29" ht="15.75">
      <c r="A191" s="52"/>
      <c r="B191" s="53"/>
      <c r="C191" s="54"/>
      <c r="D191" s="54"/>
      <c r="E191" s="54"/>
      <c r="F191" s="54"/>
      <c r="G191" s="55"/>
      <c r="H191" s="55"/>
      <c r="I191" s="55"/>
      <c r="J191" s="55"/>
      <c r="K191" s="55"/>
      <c r="L191" s="55"/>
      <c r="M191" s="55"/>
      <c r="N191" s="55"/>
      <c r="O191" s="55"/>
      <c r="P191" s="55"/>
      <c r="Q191" s="55"/>
      <c r="R191" s="55"/>
      <c r="S191" s="55"/>
      <c r="T191" s="55"/>
      <c r="U191" s="55"/>
      <c r="V191" s="55"/>
      <c r="W191" s="55"/>
      <c r="X191" s="55"/>
      <c r="Y191" s="55"/>
      <c r="Z191" s="55"/>
      <c r="AA191" s="55"/>
      <c r="AB191" s="55"/>
      <c r="AC191" s="55"/>
    </row>
    <row r="192" spans="1:29" ht="15.75">
      <c r="A192" s="52"/>
      <c r="B192" s="53"/>
      <c r="C192" s="54"/>
      <c r="D192" s="54"/>
      <c r="E192" s="54"/>
      <c r="F192" s="54"/>
      <c r="G192" s="55"/>
      <c r="H192" s="55"/>
      <c r="I192" s="55"/>
      <c r="J192" s="55"/>
      <c r="K192" s="55"/>
      <c r="L192" s="55"/>
      <c r="M192" s="55"/>
      <c r="N192" s="55"/>
      <c r="O192" s="55"/>
      <c r="P192" s="55"/>
      <c r="Q192" s="55"/>
      <c r="R192" s="55"/>
      <c r="S192" s="55"/>
      <c r="T192" s="55"/>
      <c r="U192" s="55"/>
      <c r="V192" s="55"/>
      <c r="W192" s="55"/>
      <c r="X192" s="55"/>
      <c r="Y192" s="55"/>
      <c r="Z192" s="55"/>
      <c r="AA192" s="55"/>
      <c r="AB192" s="55"/>
      <c r="AC192" s="55"/>
    </row>
    <row r="193" spans="1:29" ht="15.75">
      <c r="A193" s="52"/>
      <c r="B193" s="53"/>
      <c r="C193" s="54"/>
      <c r="D193" s="54"/>
      <c r="E193" s="54"/>
      <c r="F193" s="54"/>
      <c r="G193" s="55"/>
      <c r="H193" s="55"/>
      <c r="I193" s="55"/>
      <c r="J193" s="55"/>
      <c r="K193" s="55"/>
      <c r="L193" s="55"/>
      <c r="M193" s="55"/>
      <c r="N193" s="55"/>
      <c r="O193" s="55"/>
      <c r="P193" s="55"/>
      <c r="Q193" s="55"/>
      <c r="R193" s="55"/>
      <c r="S193" s="55"/>
      <c r="T193" s="55"/>
      <c r="U193" s="55"/>
      <c r="V193" s="55"/>
      <c r="W193" s="55"/>
      <c r="X193" s="55"/>
      <c r="Y193" s="55"/>
      <c r="Z193" s="55"/>
      <c r="AA193" s="55"/>
      <c r="AB193" s="55"/>
      <c r="AC193" s="55"/>
    </row>
    <row r="194" spans="1:29" ht="15.75">
      <c r="A194" s="52"/>
      <c r="B194" s="53"/>
      <c r="C194" s="54"/>
      <c r="D194" s="54"/>
      <c r="E194" s="54"/>
      <c r="F194" s="54"/>
      <c r="G194" s="55"/>
      <c r="H194" s="55"/>
      <c r="I194" s="55"/>
      <c r="J194" s="55"/>
      <c r="K194" s="55"/>
      <c r="L194" s="55"/>
      <c r="M194" s="55"/>
      <c r="N194" s="55"/>
      <c r="O194" s="55"/>
      <c r="P194" s="55"/>
      <c r="Q194" s="55"/>
      <c r="R194" s="55"/>
      <c r="S194" s="55"/>
      <c r="T194" s="55"/>
      <c r="U194" s="55"/>
      <c r="V194" s="55"/>
      <c r="W194" s="55"/>
      <c r="X194" s="55"/>
      <c r="Y194" s="55"/>
      <c r="Z194" s="55"/>
      <c r="AA194" s="55"/>
      <c r="AB194" s="55"/>
      <c r="AC194" s="55"/>
    </row>
    <row r="195" spans="1:29" ht="15.75">
      <c r="A195" s="52"/>
      <c r="B195" s="53"/>
      <c r="C195" s="54"/>
      <c r="D195" s="54"/>
      <c r="E195" s="54"/>
      <c r="F195" s="54"/>
      <c r="G195" s="55"/>
      <c r="H195" s="55"/>
      <c r="I195" s="55"/>
      <c r="J195" s="55"/>
      <c r="K195" s="55"/>
      <c r="L195" s="55"/>
      <c r="M195" s="55"/>
      <c r="N195" s="55"/>
      <c r="O195" s="55"/>
      <c r="P195" s="55"/>
      <c r="Q195" s="55"/>
      <c r="R195" s="55"/>
      <c r="S195" s="55"/>
      <c r="T195" s="55"/>
      <c r="U195" s="55"/>
      <c r="V195" s="55"/>
      <c r="W195" s="55"/>
      <c r="X195" s="55"/>
      <c r="Y195" s="55"/>
      <c r="Z195" s="55"/>
      <c r="AA195" s="55"/>
      <c r="AB195" s="55"/>
      <c r="AC195" s="55"/>
    </row>
    <row r="196" spans="1:29" ht="15.75">
      <c r="A196" s="52"/>
      <c r="B196" s="53"/>
      <c r="C196" s="54"/>
      <c r="D196" s="54"/>
      <c r="E196" s="54"/>
      <c r="F196" s="54"/>
      <c r="G196" s="55"/>
      <c r="H196" s="55"/>
      <c r="I196" s="55"/>
      <c r="J196" s="55"/>
      <c r="K196" s="55"/>
      <c r="L196" s="55"/>
      <c r="M196" s="55"/>
      <c r="N196" s="55"/>
      <c r="O196" s="55"/>
      <c r="P196" s="55"/>
      <c r="Q196" s="55"/>
      <c r="R196" s="55"/>
      <c r="S196" s="55"/>
      <c r="T196" s="55"/>
      <c r="U196" s="55"/>
      <c r="V196" s="55"/>
      <c r="W196" s="55"/>
      <c r="X196" s="55"/>
      <c r="Y196" s="55"/>
      <c r="Z196" s="55"/>
      <c r="AA196" s="55"/>
      <c r="AB196" s="55"/>
      <c r="AC196" s="55"/>
    </row>
    <row r="197" spans="1:29" ht="15.75">
      <c r="A197" s="52"/>
      <c r="B197" s="53"/>
      <c r="C197" s="54"/>
      <c r="D197" s="54"/>
      <c r="E197" s="54"/>
      <c r="F197" s="54"/>
      <c r="G197" s="55"/>
      <c r="H197" s="55"/>
      <c r="I197" s="55"/>
      <c r="J197" s="55"/>
      <c r="K197" s="55"/>
      <c r="L197" s="55"/>
      <c r="M197" s="55"/>
      <c r="N197" s="55"/>
      <c r="O197" s="55"/>
      <c r="P197" s="55"/>
      <c r="Q197" s="55"/>
      <c r="R197" s="55"/>
      <c r="S197" s="55"/>
      <c r="T197" s="55"/>
      <c r="U197" s="55"/>
      <c r="V197" s="55"/>
      <c r="W197" s="55"/>
      <c r="X197" s="55"/>
      <c r="Y197" s="55"/>
      <c r="Z197" s="55"/>
      <c r="AA197" s="55"/>
      <c r="AB197" s="55"/>
      <c r="AC197" s="55"/>
    </row>
    <row r="198" spans="1:29" ht="15.75">
      <c r="A198" s="52"/>
      <c r="B198" s="53"/>
      <c r="C198" s="54"/>
      <c r="D198" s="54"/>
      <c r="E198" s="54"/>
      <c r="F198" s="54"/>
      <c r="G198" s="55"/>
      <c r="H198" s="55"/>
      <c r="I198" s="55"/>
      <c r="J198" s="55"/>
      <c r="K198" s="55"/>
      <c r="L198" s="55"/>
      <c r="M198" s="55"/>
      <c r="N198" s="55"/>
      <c r="O198" s="55"/>
      <c r="P198" s="55"/>
      <c r="Q198" s="55"/>
      <c r="R198" s="55"/>
      <c r="S198" s="55"/>
      <c r="T198" s="55"/>
      <c r="U198" s="55"/>
      <c r="V198" s="55"/>
      <c r="W198" s="55"/>
      <c r="X198" s="55"/>
      <c r="Y198" s="55"/>
      <c r="Z198" s="55"/>
      <c r="AA198" s="55"/>
      <c r="AB198" s="55"/>
      <c r="AC198" s="55"/>
    </row>
    <row r="199" spans="1:29" ht="15.75">
      <c r="A199" s="52"/>
      <c r="B199" s="53"/>
      <c r="C199" s="54"/>
      <c r="D199" s="54"/>
      <c r="E199" s="54"/>
      <c r="F199" s="54"/>
      <c r="G199" s="55"/>
      <c r="H199" s="55"/>
      <c r="I199" s="55"/>
      <c r="J199" s="55"/>
      <c r="K199" s="55"/>
      <c r="L199" s="55"/>
      <c r="M199" s="55"/>
      <c r="N199" s="55"/>
      <c r="O199" s="55"/>
      <c r="P199" s="55"/>
      <c r="Q199" s="55"/>
      <c r="R199" s="55"/>
      <c r="S199" s="55"/>
      <c r="T199" s="55"/>
      <c r="U199" s="55"/>
      <c r="V199" s="55"/>
      <c r="W199" s="55"/>
      <c r="X199" s="55"/>
      <c r="Y199" s="55"/>
      <c r="Z199" s="55"/>
      <c r="AA199" s="55"/>
      <c r="AB199" s="55"/>
      <c r="AC199" s="55"/>
    </row>
    <row r="200" spans="1:29" ht="15.75">
      <c r="A200" s="52"/>
      <c r="B200" s="53"/>
      <c r="C200" s="54"/>
      <c r="D200" s="54"/>
      <c r="E200" s="54"/>
      <c r="F200" s="54"/>
      <c r="G200" s="55"/>
      <c r="H200" s="55"/>
      <c r="I200" s="55"/>
      <c r="J200" s="55"/>
      <c r="K200" s="55"/>
      <c r="L200" s="55"/>
      <c r="M200" s="55"/>
      <c r="N200" s="55"/>
      <c r="O200" s="55"/>
      <c r="P200" s="55"/>
      <c r="Q200" s="55"/>
      <c r="R200" s="55"/>
      <c r="S200" s="55"/>
      <c r="T200" s="55"/>
      <c r="U200" s="55"/>
      <c r="V200" s="55"/>
      <c r="W200" s="55"/>
      <c r="X200" s="55"/>
      <c r="Y200" s="55"/>
      <c r="Z200" s="55"/>
      <c r="AA200" s="55"/>
      <c r="AB200" s="55"/>
      <c r="AC200" s="55"/>
    </row>
    <row r="201" spans="1:29" ht="15.75">
      <c r="A201" s="52"/>
      <c r="B201" s="53"/>
      <c r="C201" s="54"/>
      <c r="D201" s="54"/>
      <c r="E201" s="54"/>
      <c r="F201" s="54"/>
      <c r="G201" s="55"/>
      <c r="H201" s="55"/>
      <c r="I201" s="55"/>
      <c r="J201" s="55"/>
      <c r="K201" s="55"/>
      <c r="L201" s="55"/>
      <c r="M201" s="55"/>
      <c r="N201" s="55"/>
      <c r="O201" s="55"/>
      <c r="P201" s="55"/>
      <c r="Q201" s="55"/>
      <c r="R201" s="55"/>
      <c r="S201" s="55"/>
      <c r="T201" s="55"/>
      <c r="U201" s="55"/>
      <c r="V201" s="55"/>
      <c r="W201" s="55"/>
      <c r="X201" s="55"/>
      <c r="Y201" s="55"/>
      <c r="Z201" s="55"/>
      <c r="AA201" s="55"/>
      <c r="AB201" s="55"/>
      <c r="AC201" s="55"/>
    </row>
    <row r="202" spans="1:29" ht="15.75">
      <c r="A202" s="52"/>
      <c r="B202" s="53"/>
      <c r="C202" s="54"/>
      <c r="D202" s="54"/>
      <c r="E202" s="54"/>
      <c r="F202" s="54"/>
      <c r="G202" s="55"/>
      <c r="H202" s="55"/>
      <c r="I202" s="55"/>
      <c r="J202" s="55"/>
      <c r="K202" s="55"/>
      <c r="L202" s="55"/>
      <c r="M202" s="55"/>
      <c r="N202" s="55"/>
      <c r="O202" s="55"/>
      <c r="P202" s="55"/>
      <c r="Q202" s="55"/>
      <c r="R202" s="55"/>
      <c r="S202" s="55"/>
      <c r="T202" s="55"/>
      <c r="U202" s="55"/>
      <c r="V202" s="55"/>
      <c r="W202" s="55"/>
      <c r="X202" s="55"/>
      <c r="Y202" s="55"/>
      <c r="Z202" s="55"/>
      <c r="AA202" s="55"/>
      <c r="AB202" s="55"/>
      <c r="AC202" s="55"/>
    </row>
    <row r="203" spans="1:29" ht="15.75">
      <c r="A203" s="52"/>
      <c r="B203" s="53"/>
      <c r="C203" s="54"/>
      <c r="D203" s="54"/>
      <c r="E203" s="54"/>
      <c r="F203" s="54"/>
      <c r="G203" s="55"/>
      <c r="H203" s="55"/>
      <c r="I203" s="55"/>
      <c r="J203" s="55"/>
      <c r="K203" s="55"/>
      <c r="L203" s="55"/>
      <c r="M203" s="55"/>
      <c r="N203" s="55"/>
      <c r="O203" s="55"/>
      <c r="P203" s="55"/>
      <c r="Q203" s="55"/>
      <c r="R203" s="55"/>
      <c r="S203" s="55"/>
      <c r="T203" s="55"/>
      <c r="U203" s="55"/>
      <c r="V203" s="55"/>
      <c r="W203" s="55"/>
      <c r="X203" s="55"/>
      <c r="Y203" s="55"/>
      <c r="Z203" s="55"/>
      <c r="AA203" s="55"/>
      <c r="AB203" s="55"/>
      <c r="AC203" s="55"/>
    </row>
    <row r="204" spans="1:29" ht="15.75">
      <c r="A204" s="52"/>
      <c r="B204" s="53"/>
      <c r="C204" s="54"/>
      <c r="D204" s="54"/>
      <c r="E204" s="54"/>
      <c r="F204" s="54"/>
      <c r="G204" s="55"/>
      <c r="H204" s="55"/>
      <c r="I204" s="55"/>
      <c r="J204" s="55"/>
      <c r="K204" s="55"/>
      <c r="L204" s="55"/>
      <c r="M204" s="55"/>
      <c r="N204" s="55"/>
      <c r="O204" s="55"/>
      <c r="P204" s="55"/>
      <c r="Q204" s="55"/>
      <c r="R204" s="55"/>
      <c r="S204" s="55"/>
      <c r="T204" s="55"/>
      <c r="U204" s="55"/>
      <c r="V204" s="55"/>
      <c r="W204" s="55"/>
      <c r="X204" s="55"/>
      <c r="Y204" s="55"/>
      <c r="Z204" s="55"/>
      <c r="AA204" s="55"/>
      <c r="AB204" s="55"/>
      <c r="AC204" s="55"/>
    </row>
    <row r="205" spans="1:29" ht="15.75">
      <c r="A205" s="52"/>
      <c r="B205" s="53"/>
      <c r="C205" s="54"/>
      <c r="D205" s="54"/>
      <c r="E205" s="54"/>
      <c r="F205" s="54"/>
      <c r="G205" s="55"/>
      <c r="H205" s="55"/>
      <c r="I205" s="55"/>
      <c r="J205" s="55"/>
      <c r="K205" s="55"/>
      <c r="L205" s="55"/>
      <c r="M205" s="55"/>
      <c r="N205" s="55"/>
      <c r="O205" s="55"/>
      <c r="P205" s="55"/>
      <c r="Q205" s="55"/>
      <c r="R205" s="55"/>
      <c r="S205" s="55"/>
      <c r="T205" s="55"/>
      <c r="U205" s="55"/>
      <c r="V205" s="55"/>
      <c r="W205" s="55"/>
      <c r="X205" s="55"/>
      <c r="Y205" s="55"/>
      <c r="Z205" s="55"/>
      <c r="AA205" s="55"/>
      <c r="AB205" s="55"/>
      <c r="AC205" s="55"/>
    </row>
    <row r="206" spans="1:29" ht="15.75">
      <c r="A206" s="52"/>
      <c r="B206" s="53"/>
      <c r="C206" s="54"/>
      <c r="D206" s="54"/>
      <c r="E206" s="54"/>
      <c r="F206" s="54"/>
      <c r="G206" s="55"/>
      <c r="H206" s="55"/>
      <c r="I206" s="55"/>
      <c r="J206" s="55"/>
      <c r="K206" s="55"/>
      <c r="L206" s="55"/>
      <c r="M206" s="55"/>
      <c r="N206" s="55"/>
      <c r="O206" s="55"/>
      <c r="P206" s="55"/>
      <c r="Q206" s="55"/>
      <c r="R206" s="55"/>
      <c r="S206" s="55"/>
      <c r="T206" s="55"/>
      <c r="U206" s="55"/>
      <c r="V206" s="55"/>
      <c r="W206" s="55"/>
      <c r="X206" s="55"/>
      <c r="Y206" s="55"/>
      <c r="Z206" s="55"/>
      <c r="AA206" s="55"/>
      <c r="AB206" s="55"/>
      <c r="AC206" s="55"/>
    </row>
    <row r="207" spans="1:29" ht="15.75">
      <c r="A207" s="52"/>
      <c r="B207" s="53"/>
      <c r="C207" s="54"/>
      <c r="D207" s="54"/>
      <c r="E207" s="54"/>
      <c r="F207" s="54"/>
      <c r="G207" s="55"/>
      <c r="H207" s="55"/>
      <c r="I207" s="55"/>
      <c r="J207" s="55"/>
      <c r="K207" s="55"/>
      <c r="L207" s="55"/>
      <c r="M207" s="55"/>
      <c r="N207" s="55"/>
      <c r="O207" s="55"/>
      <c r="P207" s="55"/>
      <c r="Q207" s="55"/>
      <c r="R207" s="55"/>
      <c r="S207" s="55"/>
      <c r="T207" s="55"/>
      <c r="U207" s="55"/>
      <c r="V207" s="55"/>
      <c r="W207" s="55"/>
      <c r="X207" s="55"/>
      <c r="Y207" s="55"/>
      <c r="Z207" s="55"/>
      <c r="AA207" s="55"/>
      <c r="AB207" s="55"/>
      <c r="AC207" s="55"/>
    </row>
    <row r="208" spans="1:29" ht="15.75">
      <c r="A208" s="52"/>
      <c r="B208" s="53"/>
      <c r="C208" s="54"/>
      <c r="D208" s="54"/>
      <c r="E208" s="54"/>
      <c r="F208" s="54"/>
      <c r="G208" s="55"/>
      <c r="H208" s="55"/>
      <c r="I208" s="55"/>
      <c r="J208" s="55"/>
      <c r="K208" s="55"/>
      <c r="L208" s="55"/>
      <c r="M208" s="55"/>
      <c r="N208" s="55"/>
      <c r="O208" s="55"/>
      <c r="P208" s="55"/>
      <c r="Q208" s="55"/>
      <c r="R208" s="55"/>
      <c r="S208" s="55"/>
      <c r="T208" s="55"/>
      <c r="U208" s="55"/>
      <c r="V208" s="55"/>
      <c r="W208" s="55"/>
      <c r="X208" s="55"/>
      <c r="Y208" s="55"/>
      <c r="Z208" s="55"/>
      <c r="AA208" s="55"/>
      <c r="AB208" s="55"/>
      <c r="AC208" s="55"/>
    </row>
    <row r="209" spans="1:29" ht="15.75">
      <c r="A209" s="52"/>
      <c r="B209" s="53"/>
      <c r="C209" s="54"/>
      <c r="D209" s="54"/>
      <c r="E209" s="54"/>
      <c r="F209" s="54"/>
      <c r="G209" s="55"/>
      <c r="H209" s="55"/>
      <c r="I209" s="55"/>
      <c r="J209" s="55"/>
      <c r="K209" s="55"/>
      <c r="L209" s="55"/>
      <c r="M209" s="55"/>
      <c r="N209" s="55"/>
      <c r="O209" s="55"/>
      <c r="P209" s="55"/>
      <c r="Q209" s="55"/>
      <c r="R209" s="55"/>
      <c r="S209" s="55"/>
      <c r="T209" s="55"/>
      <c r="U209" s="55"/>
      <c r="V209" s="55"/>
      <c r="W209" s="55"/>
      <c r="X209" s="55"/>
      <c r="Y209" s="55"/>
      <c r="Z209" s="55"/>
      <c r="AA209" s="55"/>
      <c r="AB209" s="55"/>
      <c r="AC209" s="55"/>
    </row>
    <row r="210" spans="1:29" ht="15.75">
      <c r="A210" s="52"/>
      <c r="B210" s="53"/>
      <c r="C210" s="54"/>
      <c r="D210" s="54"/>
      <c r="E210" s="54"/>
      <c r="F210" s="54"/>
      <c r="G210" s="55"/>
      <c r="H210" s="55"/>
      <c r="I210" s="55"/>
      <c r="J210" s="55"/>
      <c r="K210" s="55"/>
      <c r="L210" s="55"/>
      <c r="M210" s="55"/>
      <c r="N210" s="55"/>
      <c r="O210" s="55"/>
      <c r="P210" s="55"/>
      <c r="Q210" s="55"/>
      <c r="R210" s="55"/>
      <c r="S210" s="55"/>
      <c r="T210" s="55"/>
      <c r="U210" s="55"/>
      <c r="V210" s="55"/>
      <c r="W210" s="55"/>
      <c r="X210" s="55"/>
      <c r="Y210" s="55"/>
      <c r="Z210" s="55"/>
      <c r="AA210" s="55"/>
      <c r="AB210" s="55"/>
      <c r="AC210" s="55"/>
    </row>
    <row r="211" spans="1:29" ht="15.75">
      <c r="A211" s="52"/>
      <c r="B211" s="53"/>
      <c r="C211" s="54"/>
      <c r="D211" s="54"/>
      <c r="E211" s="54"/>
      <c r="F211" s="54"/>
      <c r="G211" s="55"/>
      <c r="H211" s="55"/>
      <c r="I211" s="55"/>
      <c r="J211" s="55"/>
      <c r="K211" s="55"/>
      <c r="L211" s="55"/>
      <c r="M211" s="55"/>
      <c r="N211" s="55"/>
      <c r="O211" s="55"/>
      <c r="P211" s="55"/>
      <c r="Q211" s="55"/>
      <c r="R211" s="55"/>
      <c r="S211" s="55"/>
      <c r="T211" s="55"/>
      <c r="U211" s="55"/>
      <c r="V211" s="55"/>
      <c r="W211" s="55"/>
      <c r="X211" s="55"/>
      <c r="Y211" s="55"/>
      <c r="Z211" s="55"/>
      <c r="AA211" s="55"/>
      <c r="AB211" s="55"/>
      <c r="AC211" s="55"/>
    </row>
    <row r="212" spans="1:29" ht="15.75">
      <c r="A212" s="52"/>
      <c r="B212" s="53"/>
      <c r="C212" s="54"/>
      <c r="D212" s="54"/>
      <c r="E212" s="54"/>
      <c r="F212" s="54"/>
      <c r="G212" s="55"/>
      <c r="H212" s="55"/>
      <c r="I212" s="55"/>
      <c r="J212" s="55"/>
      <c r="K212" s="55"/>
      <c r="L212" s="55"/>
      <c r="M212" s="55"/>
      <c r="N212" s="55"/>
      <c r="O212" s="55"/>
      <c r="P212" s="55"/>
      <c r="Q212" s="55"/>
      <c r="R212" s="55"/>
      <c r="S212" s="55"/>
      <c r="T212" s="55"/>
      <c r="U212" s="55"/>
      <c r="V212" s="55"/>
      <c r="W212" s="55"/>
      <c r="X212" s="55"/>
      <c r="Y212" s="55"/>
      <c r="Z212" s="55"/>
      <c r="AA212" s="55"/>
      <c r="AB212" s="55"/>
      <c r="AC212" s="55"/>
    </row>
    <row r="213" spans="1:29" ht="15.75">
      <c r="A213" s="52"/>
      <c r="B213" s="53"/>
      <c r="C213" s="54"/>
      <c r="D213" s="54"/>
      <c r="E213" s="54"/>
      <c r="F213" s="54"/>
      <c r="G213" s="55"/>
      <c r="H213" s="55"/>
      <c r="I213" s="55"/>
      <c r="J213" s="55"/>
      <c r="K213" s="55"/>
      <c r="L213" s="55"/>
      <c r="M213" s="55"/>
      <c r="N213" s="55"/>
      <c r="O213" s="55"/>
      <c r="P213" s="55"/>
      <c r="Q213" s="55"/>
      <c r="R213" s="55"/>
      <c r="S213" s="55"/>
      <c r="T213" s="55"/>
      <c r="U213" s="55"/>
      <c r="V213" s="55"/>
      <c r="W213" s="55"/>
      <c r="X213" s="55"/>
      <c r="Y213" s="55"/>
      <c r="Z213" s="55"/>
      <c r="AA213" s="55"/>
      <c r="AB213" s="55"/>
      <c r="AC213" s="55"/>
    </row>
    <row r="214" spans="1:29" ht="15.75">
      <c r="A214" s="52"/>
      <c r="B214" s="53"/>
      <c r="C214" s="54"/>
      <c r="D214" s="54"/>
      <c r="E214" s="54"/>
      <c r="F214" s="54"/>
      <c r="G214" s="55"/>
      <c r="H214" s="55"/>
      <c r="I214" s="55"/>
      <c r="J214" s="55"/>
      <c r="K214" s="55"/>
      <c r="L214" s="55"/>
      <c r="M214" s="55"/>
      <c r="N214" s="55"/>
      <c r="O214" s="55"/>
      <c r="P214" s="55"/>
      <c r="Q214" s="55"/>
      <c r="R214" s="55"/>
      <c r="S214" s="55"/>
      <c r="T214" s="55"/>
      <c r="U214" s="55"/>
      <c r="V214" s="55"/>
      <c r="W214" s="55"/>
      <c r="X214" s="55"/>
      <c r="Y214" s="55"/>
      <c r="Z214" s="55"/>
      <c r="AA214" s="55"/>
      <c r="AB214" s="55"/>
      <c r="AC214" s="55"/>
    </row>
    <row r="215" spans="1:29" ht="15.75">
      <c r="A215" s="52"/>
      <c r="B215" s="53"/>
      <c r="C215" s="54"/>
      <c r="D215" s="54"/>
      <c r="E215" s="54"/>
      <c r="F215" s="54"/>
      <c r="G215" s="55"/>
      <c r="H215" s="55"/>
      <c r="I215" s="55"/>
      <c r="J215" s="55"/>
      <c r="K215" s="55"/>
      <c r="L215" s="55"/>
      <c r="M215" s="55"/>
      <c r="N215" s="55"/>
      <c r="O215" s="55"/>
      <c r="P215" s="55"/>
      <c r="Q215" s="55"/>
      <c r="R215" s="55"/>
      <c r="S215" s="55"/>
      <c r="T215" s="55"/>
      <c r="U215" s="55"/>
      <c r="V215" s="55"/>
      <c r="W215" s="55"/>
      <c r="X215" s="55"/>
      <c r="Y215" s="55"/>
      <c r="Z215" s="55"/>
      <c r="AA215" s="55"/>
      <c r="AB215" s="55"/>
      <c r="AC215" s="55"/>
    </row>
    <row r="216" spans="1:29" ht="15.75">
      <c r="A216" s="52"/>
      <c r="B216" s="53"/>
      <c r="C216" s="54"/>
      <c r="D216" s="54"/>
      <c r="E216" s="54"/>
      <c r="F216" s="54"/>
      <c r="G216" s="55"/>
      <c r="H216" s="55"/>
      <c r="I216" s="55"/>
      <c r="J216" s="55"/>
      <c r="K216" s="55"/>
      <c r="L216" s="55"/>
      <c r="M216" s="55"/>
      <c r="N216" s="55"/>
      <c r="O216" s="55"/>
      <c r="P216" s="55"/>
      <c r="Q216" s="55"/>
      <c r="R216" s="55"/>
      <c r="S216" s="55"/>
      <c r="T216" s="55"/>
      <c r="U216" s="55"/>
      <c r="V216" s="55"/>
      <c r="W216" s="55"/>
      <c r="X216" s="55"/>
      <c r="Y216" s="55"/>
      <c r="Z216" s="55"/>
      <c r="AA216" s="55"/>
      <c r="AB216" s="55"/>
      <c r="AC216" s="55"/>
    </row>
    <row r="217" spans="1:29" ht="15.75">
      <c r="A217" s="52"/>
      <c r="B217" s="53"/>
      <c r="C217" s="54"/>
      <c r="D217" s="54"/>
      <c r="E217" s="54"/>
      <c r="F217" s="54"/>
      <c r="G217" s="55"/>
      <c r="H217" s="55"/>
      <c r="I217" s="55"/>
      <c r="J217" s="55"/>
      <c r="K217" s="55"/>
      <c r="L217" s="55"/>
      <c r="M217" s="55"/>
      <c r="N217" s="55"/>
      <c r="O217" s="55"/>
      <c r="P217" s="55"/>
      <c r="Q217" s="55"/>
      <c r="R217" s="55"/>
      <c r="S217" s="55"/>
      <c r="T217" s="55"/>
      <c r="U217" s="55"/>
      <c r="V217" s="55"/>
      <c r="W217" s="55"/>
      <c r="X217" s="55"/>
      <c r="Y217" s="55"/>
      <c r="Z217" s="55"/>
      <c r="AA217" s="55"/>
      <c r="AB217" s="55"/>
      <c r="AC217" s="55"/>
    </row>
    <row r="218" spans="1:29" ht="15.75">
      <c r="A218" s="52"/>
      <c r="B218" s="53"/>
      <c r="C218" s="54"/>
      <c r="D218" s="54"/>
      <c r="E218" s="54"/>
      <c r="F218" s="54"/>
      <c r="G218" s="55"/>
      <c r="H218" s="55"/>
      <c r="I218" s="55"/>
      <c r="J218" s="55"/>
      <c r="K218" s="55"/>
      <c r="L218" s="55"/>
      <c r="M218" s="55"/>
      <c r="N218" s="55"/>
      <c r="O218" s="55"/>
      <c r="P218" s="55"/>
      <c r="Q218" s="55"/>
      <c r="R218" s="55"/>
      <c r="S218" s="55"/>
      <c r="T218" s="55"/>
      <c r="U218" s="55"/>
      <c r="V218" s="55"/>
      <c r="W218" s="55"/>
      <c r="X218" s="55"/>
      <c r="Y218" s="55"/>
      <c r="Z218" s="55"/>
      <c r="AA218" s="55"/>
      <c r="AB218" s="55"/>
      <c r="AC218" s="55"/>
    </row>
    <row r="219" spans="1:29" ht="15.75">
      <c r="A219" s="52"/>
      <c r="B219" s="53"/>
      <c r="C219" s="54"/>
      <c r="D219" s="54"/>
      <c r="E219" s="54"/>
      <c r="F219" s="54"/>
      <c r="G219" s="55"/>
      <c r="H219" s="55"/>
      <c r="I219" s="55"/>
      <c r="J219" s="55"/>
      <c r="K219" s="55"/>
      <c r="L219" s="55"/>
      <c r="M219" s="55"/>
      <c r="N219" s="55"/>
      <c r="O219" s="55"/>
      <c r="P219" s="55"/>
      <c r="Q219" s="55"/>
      <c r="R219" s="55"/>
      <c r="S219" s="55"/>
      <c r="T219" s="55"/>
      <c r="U219" s="55"/>
      <c r="V219" s="55"/>
      <c r="W219" s="55"/>
      <c r="X219" s="55"/>
      <c r="Y219" s="55"/>
      <c r="Z219" s="55"/>
      <c r="AA219" s="55"/>
      <c r="AB219" s="55"/>
      <c r="AC219" s="55"/>
    </row>
    <row r="220" spans="1:29" ht="15.75">
      <c r="A220" s="52"/>
      <c r="B220" s="53"/>
      <c r="C220" s="54"/>
      <c r="D220" s="54"/>
      <c r="E220" s="54"/>
      <c r="F220" s="54"/>
      <c r="G220" s="55"/>
      <c r="H220" s="55"/>
      <c r="I220" s="55"/>
      <c r="J220" s="55"/>
      <c r="K220" s="55"/>
      <c r="L220" s="55"/>
      <c r="M220" s="55"/>
      <c r="N220" s="55"/>
      <c r="O220" s="55"/>
      <c r="P220" s="55"/>
      <c r="Q220" s="55"/>
      <c r="R220" s="55"/>
      <c r="S220" s="55"/>
      <c r="T220" s="55"/>
      <c r="U220" s="55"/>
      <c r="V220" s="55"/>
      <c r="W220" s="55"/>
      <c r="X220" s="55"/>
      <c r="Y220" s="55"/>
      <c r="Z220" s="55"/>
      <c r="AA220" s="55"/>
      <c r="AB220" s="55"/>
      <c r="AC220" s="55"/>
    </row>
    <row r="221" spans="1:29" ht="15.75">
      <c r="A221" s="52"/>
      <c r="B221" s="53"/>
      <c r="C221" s="54"/>
      <c r="D221" s="54"/>
      <c r="E221" s="54"/>
      <c r="F221" s="54"/>
      <c r="G221" s="55"/>
      <c r="H221" s="55"/>
      <c r="I221" s="55"/>
      <c r="J221" s="55"/>
      <c r="K221" s="55"/>
      <c r="L221" s="55"/>
      <c r="M221" s="55"/>
      <c r="N221" s="55"/>
      <c r="O221" s="55"/>
      <c r="P221" s="55"/>
      <c r="Q221" s="55"/>
      <c r="R221" s="55"/>
      <c r="S221" s="55"/>
      <c r="T221" s="55"/>
      <c r="U221" s="55"/>
      <c r="V221" s="55"/>
      <c r="W221" s="55"/>
      <c r="X221" s="55"/>
      <c r="Y221" s="55"/>
      <c r="Z221" s="55"/>
      <c r="AA221" s="55"/>
      <c r="AB221" s="55"/>
      <c r="AC221" s="55"/>
    </row>
    <row r="222" spans="1:29" ht="15.75">
      <c r="A222" s="52"/>
      <c r="B222" s="53"/>
      <c r="C222" s="54"/>
      <c r="D222" s="54"/>
      <c r="E222" s="54"/>
      <c r="F222" s="54"/>
      <c r="G222" s="55"/>
      <c r="H222" s="55"/>
      <c r="I222" s="55"/>
      <c r="J222" s="55"/>
      <c r="K222" s="55"/>
      <c r="L222" s="55"/>
      <c r="M222" s="55"/>
      <c r="N222" s="55"/>
      <c r="O222" s="55"/>
      <c r="P222" s="55"/>
      <c r="Q222" s="55"/>
      <c r="R222" s="55"/>
      <c r="S222" s="55"/>
      <c r="T222" s="55"/>
      <c r="U222" s="55"/>
      <c r="V222" s="55"/>
      <c r="W222" s="55"/>
      <c r="X222" s="55"/>
      <c r="Y222" s="55"/>
      <c r="Z222" s="55"/>
      <c r="AA222" s="55"/>
      <c r="AB222" s="55"/>
      <c r="AC222" s="55"/>
    </row>
    <row r="223" spans="1:29" ht="15.75">
      <c r="A223" s="52"/>
      <c r="B223" s="53"/>
      <c r="C223" s="54"/>
      <c r="D223" s="54"/>
      <c r="E223" s="54"/>
      <c r="F223" s="54"/>
      <c r="G223" s="55"/>
      <c r="H223" s="55"/>
      <c r="I223" s="55"/>
      <c r="J223" s="55"/>
      <c r="K223" s="55"/>
      <c r="L223" s="55"/>
      <c r="M223" s="55"/>
      <c r="N223" s="55"/>
      <c r="O223" s="55"/>
      <c r="P223" s="55"/>
      <c r="Q223" s="55"/>
      <c r="R223" s="55"/>
      <c r="S223" s="55"/>
      <c r="T223" s="55"/>
      <c r="U223" s="55"/>
      <c r="V223" s="55"/>
      <c r="W223" s="55"/>
      <c r="X223" s="55"/>
      <c r="Y223" s="55"/>
      <c r="Z223" s="55"/>
      <c r="AA223" s="55"/>
      <c r="AB223" s="55"/>
      <c r="AC223" s="55"/>
    </row>
    <row r="224" spans="1:29" ht="15.75">
      <c r="A224" s="52"/>
      <c r="B224" s="53"/>
      <c r="C224" s="54"/>
      <c r="D224" s="54"/>
      <c r="E224" s="54"/>
      <c r="F224" s="54"/>
      <c r="G224" s="55"/>
      <c r="H224" s="55"/>
      <c r="I224" s="55"/>
      <c r="J224" s="55"/>
      <c r="K224" s="55"/>
      <c r="L224" s="55"/>
      <c r="M224" s="55"/>
      <c r="N224" s="55"/>
      <c r="O224" s="55"/>
      <c r="P224" s="55"/>
      <c r="Q224" s="55"/>
      <c r="R224" s="55"/>
      <c r="S224" s="55"/>
      <c r="T224" s="55"/>
      <c r="U224" s="55"/>
      <c r="V224" s="55"/>
      <c r="W224" s="55"/>
      <c r="X224" s="55"/>
      <c r="Y224" s="55"/>
      <c r="Z224" s="55"/>
      <c r="AA224" s="55"/>
      <c r="AB224" s="55"/>
      <c r="AC224" s="55"/>
    </row>
    <row r="225" spans="1:29" ht="15.75">
      <c r="A225" s="52"/>
      <c r="B225" s="53"/>
      <c r="C225" s="54"/>
      <c r="D225" s="54"/>
      <c r="E225" s="54"/>
      <c r="F225" s="54"/>
      <c r="G225" s="55"/>
      <c r="H225" s="55"/>
      <c r="I225" s="55"/>
      <c r="J225" s="55"/>
      <c r="K225" s="55"/>
      <c r="L225" s="55"/>
      <c r="M225" s="55"/>
      <c r="N225" s="55"/>
      <c r="O225" s="55"/>
      <c r="P225" s="55"/>
      <c r="Q225" s="55"/>
      <c r="R225" s="55"/>
      <c r="S225" s="55"/>
      <c r="T225" s="55"/>
      <c r="U225" s="55"/>
      <c r="V225" s="55"/>
      <c r="W225" s="55"/>
      <c r="X225" s="55"/>
      <c r="Y225" s="55"/>
      <c r="Z225" s="55"/>
      <c r="AA225" s="55"/>
      <c r="AB225" s="55"/>
      <c r="AC225" s="55"/>
    </row>
    <row r="226" spans="1:29" ht="15.75">
      <c r="A226" s="52"/>
      <c r="B226" s="53"/>
      <c r="C226" s="54"/>
      <c r="D226" s="54"/>
      <c r="E226" s="54"/>
      <c r="F226" s="54"/>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row>
    <row r="227" spans="1:29" ht="15.75">
      <c r="A227" s="52"/>
      <c r="B227" s="53"/>
      <c r="C227" s="54"/>
      <c r="D227" s="54"/>
      <c r="E227" s="54"/>
      <c r="F227" s="54"/>
      <c r="G227" s="55"/>
      <c r="H227" s="55"/>
      <c r="I227" s="55"/>
      <c r="J227" s="55"/>
      <c r="K227" s="55"/>
      <c r="L227" s="55"/>
      <c r="M227" s="55"/>
      <c r="N227" s="55"/>
      <c r="O227" s="55"/>
      <c r="P227" s="55"/>
      <c r="Q227" s="55"/>
      <c r="R227" s="55"/>
      <c r="S227" s="55"/>
      <c r="T227" s="55"/>
      <c r="U227" s="55"/>
      <c r="V227" s="55"/>
      <c r="W227" s="55"/>
      <c r="X227" s="55"/>
      <c r="Y227" s="55"/>
      <c r="Z227" s="55"/>
      <c r="AA227" s="55"/>
      <c r="AB227" s="55"/>
      <c r="AC227" s="55"/>
    </row>
    <row r="228" spans="1:29" ht="15.75">
      <c r="A228" s="52"/>
      <c r="B228" s="53"/>
      <c r="C228" s="54"/>
      <c r="D228" s="54"/>
      <c r="E228" s="54"/>
      <c r="F228" s="54"/>
      <c r="G228" s="55"/>
      <c r="H228" s="55"/>
      <c r="I228" s="55"/>
      <c r="J228" s="55"/>
      <c r="K228" s="55"/>
      <c r="L228" s="55"/>
      <c r="M228" s="55"/>
      <c r="N228" s="55"/>
      <c r="O228" s="55"/>
      <c r="P228" s="55"/>
      <c r="Q228" s="55"/>
      <c r="R228" s="55"/>
      <c r="S228" s="55"/>
      <c r="T228" s="55"/>
      <c r="U228" s="55"/>
      <c r="V228" s="55"/>
      <c r="W228" s="55"/>
      <c r="X228" s="55"/>
      <c r="Y228" s="55"/>
      <c r="Z228" s="55"/>
      <c r="AA228" s="55"/>
      <c r="AB228" s="55"/>
      <c r="AC228" s="55"/>
    </row>
    <row r="229" spans="1:29" ht="15.75">
      <c r="A229" s="52"/>
      <c r="B229" s="53"/>
      <c r="C229" s="54"/>
      <c r="D229" s="54"/>
      <c r="E229" s="54"/>
      <c r="F229" s="54"/>
      <c r="G229" s="55"/>
      <c r="H229" s="55"/>
      <c r="I229" s="55"/>
      <c r="J229" s="55"/>
      <c r="K229" s="55"/>
      <c r="L229" s="55"/>
      <c r="M229" s="55"/>
      <c r="N229" s="55"/>
      <c r="O229" s="55"/>
      <c r="P229" s="55"/>
      <c r="Q229" s="55"/>
      <c r="R229" s="55"/>
      <c r="S229" s="55"/>
      <c r="T229" s="55"/>
      <c r="U229" s="55"/>
      <c r="V229" s="55"/>
      <c r="W229" s="55"/>
      <c r="X229" s="55"/>
      <c r="Y229" s="55"/>
      <c r="Z229" s="55"/>
      <c r="AA229" s="55"/>
      <c r="AB229" s="55"/>
      <c r="AC229" s="55"/>
    </row>
    <row r="230" spans="1:29" ht="15.75">
      <c r="A230" s="52"/>
      <c r="B230" s="53"/>
      <c r="C230" s="54"/>
      <c r="D230" s="54"/>
      <c r="E230" s="54"/>
      <c r="F230" s="54"/>
      <c r="G230" s="55"/>
      <c r="H230" s="55"/>
      <c r="I230" s="55"/>
      <c r="J230" s="55"/>
      <c r="K230" s="55"/>
      <c r="L230" s="55"/>
      <c r="M230" s="55"/>
      <c r="N230" s="55"/>
      <c r="O230" s="55"/>
      <c r="P230" s="55"/>
      <c r="Q230" s="55"/>
      <c r="R230" s="55"/>
      <c r="S230" s="55"/>
      <c r="T230" s="55"/>
      <c r="U230" s="55"/>
      <c r="V230" s="55"/>
      <c r="W230" s="55"/>
      <c r="X230" s="55"/>
      <c r="Y230" s="55"/>
      <c r="Z230" s="55"/>
      <c r="AA230" s="55"/>
      <c r="AB230" s="55"/>
      <c r="AC230" s="55"/>
    </row>
    <row r="231" spans="1:29" ht="15.75">
      <c r="A231" s="52"/>
      <c r="B231" s="53"/>
      <c r="C231" s="54"/>
      <c r="D231" s="54"/>
      <c r="E231" s="54"/>
      <c r="F231" s="54"/>
      <c r="G231" s="55"/>
      <c r="H231" s="55"/>
      <c r="I231" s="55"/>
      <c r="J231" s="55"/>
      <c r="K231" s="55"/>
      <c r="L231" s="55"/>
      <c r="M231" s="55"/>
      <c r="N231" s="55"/>
      <c r="O231" s="55"/>
      <c r="P231" s="55"/>
      <c r="Q231" s="55"/>
      <c r="R231" s="55"/>
      <c r="S231" s="55"/>
      <c r="T231" s="55"/>
      <c r="U231" s="55"/>
      <c r="V231" s="55"/>
      <c r="W231" s="55"/>
      <c r="X231" s="55"/>
      <c r="Y231" s="55"/>
      <c r="Z231" s="55"/>
      <c r="AA231" s="55"/>
      <c r="AB231" s="55"/>
      <c r="AC231" s="55"/>
    </row>
    <row r="232" spans="1:29" ht="15.75">
      <c r="A232" s="52"/>
      <c r="B232" s="53"/>
      <c r="C232" s="54"/>
      <c r="D232" s="54"/>
      <c r="E232" s="54"/>
      <c r="F232" s="54"/>
      <c r="G232" s="55"/>
      <c r="H232" s="55"/>
      <c r="I232" s="55"/>
      <c r="J232" s="55"/>
      <c r="K232" s="55"/>
      <c r="L232" s="55"/>
      <c r="M232" s="55"/>
      <c r="N232" s="55"/>
      <c r="O232" s="55"/>
      <c r="P232" s="55"/>
      <c r="Q232" s="55"/>
      <c r="R232" s="55"/>
      <c r="S232" s="55"/>
      <c r="T232" s="55"/>
      <c r="U232" s="55"/>
      <c r="V232" s="55"/>
      <c r="W232" s="55"/>
      <c r="X232" s="55"/>
      <c r="Y232" s="55"/>
      <c r="Z232" s="55"/>
      <c r="AA232" s="55"/>
      <c r="AB232" s="55"/>
      <c r="AC232" s="55"/>
    </row>
    <row r="233" spans="1:29" ht="15.75">
      <c r="A233" s="52"/>
      <c r="B233" s="53"/>
      <c r="C233" s="54"/>
      <c r="D233" s="54"/>
      <c r="E233" s="54"/>
      <c r="F233" s="54"/>
      <c r="G233" s="55"/>
      <c r="H233" s="55"/>
      <c r="I233" s="55"/>
      <c r="J233" s="55"/>
      <c r="K233" s="55"/>
      <c r="L233" s="55"/>
      <c r="M233" s="55"/>
      <c r="N233" s="55"/>
      <c r="O233" s="55"/>
      <c r="P233" s="55"/>
      <c r="Q233" s="55"/>
      <c r="R233" s="55"/>
      <c r="S233" s="55"/>
      <c r="T233" s="55"/>
      <c r="U233" s="55"/>
      <c r="V233" s="55"/>
      <c r="W233" s="55"/>
      <c r="X233" s="55"/>
      <c r="Y233" s="55"/>
      <c r="Z233" s="55"/>
      <c r="AA233" s="55"/>
      <c r="AB233" s="55"/>
      <c r="AC233" s="55"/>
    </row>
    <row r="234" spans="1:29" ht="15.75">
      <c r="A234" s="52"/>
      <c r="B234" s="53"/>
      <c r="C234" s="54"/>
      <c r="D234" s="54"/>
      <c r="E234" s="54"/>
      <c r="F234" s="54"/>
      <c r="G234" s="55"/>
      <c r="H234" s="55"/>
      <c r="I234" s="55"/>
      <c r="J234" s="55"/>
      <c r="K234" s="55"/>
      <c r="L234" s="55"/>
      <c r="M234" s="55"/>
      <c r="N234" s="55"/>
      <c r="O234" s="55"/>
      <c r="P234" s="55"/>
      <c r="Q234" s="55"/>
      <c r="R234" s="55"/>
      <c r="S234" s="55"/>
      <c r="T234" s="55"/>
      <c r="U234" s="55"/>
      <c r="V234" s="55"/>
      <c r="W234" s="55"/>
      <c r="X234" s="55"/>
      <c r="Y234" s="55"/>
      <c r="Z234" s="55"/>
      <c r="AA234" s="55"/>
      <c r="AB234" s="55"/>
      <c r="AC234" s="55"/>
    </row>
    <row r="235" spans="1:29" ht="15.75">
      <c r="A235" s="52"/>
      <c r="B235" s="53"/>
      <c r="C235" s="54"/>
      <c r="D235" s="54"/>
      <c r="E235" s="54"/>
      <c r="F235" s="54"/>
      <c r="G235" s="55"/>
      <c r="H235" s="55"/>
      <c r="I235" s="55"/>
      <c r="J235" s="55"/>
      <c r="K235" s="55"/>
      <c r="L235" s="55"/>
      <c r="M235" s="55"/>
      <c r="N235" s="55"/>
      <c r="O235" s="55"/>
      <c r="P235" s="55"/>
      <c r="Q235" s="55"/>
      <c r="R235" s="55"/>
      <c r="S235" s="55"/>
      <c r="T235" s="55"/>
      <c r="U235" s="55"/>
      <c r="V235" s="55"/>
      <c r="W235" s="55"/>
      <c r="X235" s="55"/>
      <c r="Y235" s="55"/>
      <c r="Z235" s="55"/>
      <c r="AA235" s="55"/>
      <c r="AB235" s="55"/>
      <c r="AC235" s="55"/>
    </row>
    <row r="236" spans="1:29" ht="15.75">
      <c r="A236" s="52"/>
      <c r="B236" s="53"/>
      <c r="C236" s="54"/>
      <c r="D236" s="54"/>
      <c r="E236" s="54"/>
      <c r="F236" s="54"/>
      <c r="G236" s="55"/>
      <c r="H236" s="55"/>
      <c r="I236" s="55"/>
      <c r="J236" s="55"/>
      <c r="K236" s="55"/>
      <c r="L236" s="55"/>
      <c r="M236" s="55"/>
      <c r="N236" s="55"/>
      <c r="O236" s="55"/>
      <c r="P236" s="55"/>
      <c r="Q236" s="55"/>
      <c r="R236" s="55"/>
      <c r="S236" s="55"/>
      <c r="T236" s="55"/>
      <c r="U236" s="55"/>
      <c r="V236" s="55"/>
      <c r="W236" s="55"/>
      <c r="X236" s="55"/>
      <c r="Y236" s="55"/>
      <c r="Z236" s="55"/>
      <c r="AA236" s="55"/>
      <c r="AB236" s="55"/>
      <c r="AC236" s="55"/>
    </row>
    <row r="237" spans="1:29" ht="15.75">
      <c r="A237" s="52"/>
      <c r="B237" s="53"/>
      <c r="C237" s="54"/>
      <c r="D237" s="54"/>
      <c r="E237" s="54"/>
      <c r="F237" s="54"/>
      <c r="G237" s="55"/>
      <c r="H237" s="55"/>
      <c r="I237" s="55"/>
      <c r="J237" s="55"/>
      <c r="K237" s="55"/>
      <c r="L237" s="55"/>
      <c r="M237" s="55"/>
      <c r="N237" s="55"/>
      <c r="O237" s="55"/>
      <c r="P237" s="55"/>
      <c r="Q237" s="55"/>
      <c r="R237" s="55"/>
      <c r="S237" s="55"/>
      <c r="T237" s="55"/>
      <c r="U237" s="55"/>
      <c r="V237" s="55"/>
      <c r="W237" s="55"/>
      <c r="X237" s="55"/>
      <c r="Y237" s="55"/>
      <c r="Z237" s="55"/>
      <c r="AA237" s="55"/>
      <c r="AB237" s="55"/>
      <c r="AC237" s="55"/>
    </row>
    <row r="238" spans="1:29" ht="15.75">
      <c r="A238" s="52"/>
      <c r="B238" s="53"/>
      <c r="C238" s="54"/>
      <c r="D238" s="54"/>
      <c r="E238" s="54"/>
      <c r="F238" s="54"/>
      <c r="G238" s="55"/>
      <c r="H238" s="55"/>
      <c r="I238" s="55"/>
      <c r="J238" s="55"/>
      <c r="K238" s="55"/>
      <c r="L238" s="55"/>
      <c r="M238" s="55"/>
      <c r="N238" s="55"/>
      <c r="O238" s="55"/>
      <c r="P238" s="55"/>
      <c r="Q238" s="55"/>
      <c r="R238" s="55"/>
      <c r="S238" s="55"/>
      <c r="T238" s="55"/>
      <c r="U238" s="55"/>
      <c r="V238" s="55"/>
      <c r="W238" s="55"/>
      <c r="X238" s="55"/>
      <c r="Y238" s="55"/>
      <c r="Z238" s="55"/>
      <c r="AA238" s="55"/>
      <c r="AB238" s="55"/>
      <c r="AC238" s="55"/>
    </row>
    <row r="239" spans="1:29" ht="15.75">
      <c r="A239" s="52"/>
      <c r="B239" s="53"/>
      <c r="C239" s="54"/>
      <c r="D239" s="54"/>
      <c r="E239" s="54"/>
      <c r="F239" s="54"/>
      <c r="G239" s="55"/>
      <c r="H239" s="55"/>
      <c r="I239" s="55"/>
      <c r="J239" s="55"/>
      <c r="K239" s="55"/>
      <c r="L239" s="55"/>
      <c r="M239" s="55"/>
      <c r="N239" s="55"/>
      <c r="O239" s="55"/>
      <c r="P239" s="55"/>
      <c r="Q239" s="55"/>
      <c r="R239" s="55"/>
      <c r="S239" s="55"/>
      <c r="T239" s="55"/>
      <c r="U239" s="55"/>
      <c r="V239" s="55"/>
      <c r="W239" s="55"/>
      <c r="X239" s="55"/>
      <c r="Y239" s="55"/>
      <c r="Z239" s="55"/>
      <c r="AA239" s="55"/>
      <c r="AB239" s="55"/>
      <c r="AC239" s="55"/>
    </row>
    <row r="240" spans="1:29" ht="15.75">
      <c r="A240" s="52"/>
      <c r="B240" s="53"/>
      <c r="C240" s="54"/>
      <c r="D240" s="54"/>
      <c r="E240" s="54"/>
      <c r="F240" s="54"/>
      <c r="G240" s="55"/>
      <c r="H240" s="55"/>
      <c r="I240" s="55"/>
      <c r="J240" s="55"/>
      <c r="K240" s="55"/>
      <c r="L240" s="55"/>
      <c r="M240" s="55"/>
      <c r="N240" s="55"/>
      <c r="O240" s="55"/>
      <c r="P240" s="55"/>
      <c r="Q240" s="55"/>
      <c r="R240" s="55"/>
      <c r="S240" s="55"/>
      <c r="T240" s="55"/>
      <c r="U240" s="55"/>
      <c r="V240" s="55"/>
      <c r="W240" s="55"/>
      <c r="X240" s="55"/>
      <c r="Y240" s="55"/>
      <c r="Z240" s="55"/>
      <c r="AA240" s="55"/>
      <c r="AB240" s="55"/>
      <c r="AC240" s="55"/>
    </row>
    <row r="241" spans="1:29" ht="15.75">
      <c r="A241" s="52"/>
      <c r="B241" s="53"/>
      <c r="C241" s="54"/>
      <c r="D241" s="54"/>
      <c r="E241" s="54"/>
      <c r="F241" s="54"/>
      <c r="G241" s="55"/>
      <c r="H241" s="55"/>
      <c r="I241" s="55"/>
      <c r="J241" s="55"/>
      <c r="K241" s="55"/>
      <c r="L241" s="55"/>
      <c r="M241" s="55"/>
      <c r="N241" s="55"/>
      <c r="O241" s="55"/>
      <c r="P241" s="55"/>
      <c r="Q241" s="55"/>
      <c r="R241" s="55"/>
      <c r="S241" s="55"/>
      <c r="T241" s="55"/>
      <c r="U241" s="55"/>
      <c r="V241" s="55"/>
      <c r="W241" s="55"/>
      <c r="X241" s="55"/>
      <c r="Y241" s="55"/>
      <c r="Z241" s="55"/>
      <c r="AA241" s="55"/>
      <c r="AB241" s="55"/>
      <c r="AC241" s="55"/>
    </row>
    <row r="242" spans="1:29" ht="15.75">
      <c r="A242" s="52"/>
      <c r="B242" s="53"/>
      <c r="C242" s="54"/>
      <c r="D242" s="54"/>
      <c r="E242" s="54"/>
      <c r="F242" s="54"/>
      <c r="G242" s="55"/>
      <c r="H242" s="55"/>
      <c r="I242" s="55"/>
      <c r="J242" s="55"/>
      <c r="K242" s="55"/>
      <c r="L242" s="55"/>
      <c r="M242" s="55"/>
      <c r="N242" s="55"/>
      <c r="O242" s="55"/>
      <c r="P242" s="55"/>
      <c r="Q242" s="55"/>
      <c r="R242" s="55"/>
      <c r="S242" s="55"/>
      <c r="T242" s="55"/>
      <c r="U242" s="55"/>
      <c r="V242" s="55"/>
      <c r="W242" s="55"/>
      <c r="X242" s="55"/>
      <c r="Y242" s="55"/>
      <c r="Z242" s="55"/>
      <c r="AA242" s="55"/>
      <c r="AB242" s="55"/>
      <c r="AC242" s="55"/>
    </row>
    <row r="243" spans="1:29" ht="15.75">
      <c r="A243" s="52"/>
      <c r="B243" s="53"/>
      <c r="C243" s="54"/>
      <c r="D243" s="54"/>
      <c r="E243" s="54"/>
      <c r="F243" s="54"/>
      <c r="G243" s="55"/>
      <c r="H243" s="55"/>
      <c r="I243" s="55"/>
      <c r="J243" s="55"/>
      <c r="K243" s="55"/>
      <c r="L243" s="55"/>
      <c r="M243" s="55"/>
      <c r="N243" s="55"/>
      <c r="O243" s="55"/>
      <c r="P243" s="55"/>
      <c r="Q243" s="55"/>
      <c r="R243" s="55"/>
      <c r="S243" s="55"/>
      <c r="T243" s="55"/>
      <c r="U243" s="55"/>
      <c r="V243" s="55"/>
      <c r="W243" s="55"/>
      <c r="X243" s="55"/>
      <c r="Y243" s="55"/>
      <c r="Z243" s="55"/>
      <c r="AA243" s="55"/>
      <c r="AB243" s="55"/>
      <c r="AC243" s="55"/>
    </row>
    <row r="244" spans="1:29" ht="15.75">
      <c r="A244" s="52"/>
      <c r="B244" s="53"/>
      <c r="C244" s="54"/>
      <c r="D244" s="54"/>
      <c r="E244" s="54"/>
      <c r="F244" s="54"/>
      <c r="G244" s="55"/>
      <c r="H244" s="55"/>
      <c r="I244" s="55"/>
      <c r="J244" s="55"/>
      <c r="K244" s="55"/>
      <c r="L244" s="55"/>
      <c r="M244" s="55"/>
      <c r="N244" s="55"/>
      <c r="O244" s="55"/>
      <c r="P244" s="55"/>
      <c r="Q244" s="55"/>
      <c r="R244" s="55"/>
      <c r="S244" s="55"/>
      <c r="T244" s="55"/>
      <c r="U244" s="55"/>
      <c r="V244" s="55"/>
      <c r="W244" s="55"/>
      <c r="X244" s="55"/>
      <c r="Y244" s="55"/>
      <c r="Z244" s="55"/>
      <c r="AA244" s="55"/>
      <c r="AB244" s="55"/>
      <c r="AC244" s="55"/>
    </row>
    <row r="245" spans="1:29" ht="15.75">
      <c r="A245" s="52"/>
      <c r="B245" s="53"/>
      <c r="C245" s="54"/>
      <c r="D245" s="54"/>
      <c r="E245" s="54"/>
      <c r="F245" s="54"/>
      <c r="G245" s="55"/>
      <c r="H245" s="55"/>
      <c r="I245" s="55"/>
      <c r="J245" s="55"/>
      <c r="K245" s="55"/>
      <c r="L245" s="55"/>
      <c r="M245" s="55"/>
      <c r="N245" s="55"/>
      <c r="O245" s="55"/>
      <c r="P245" s="55"/>
      <c r="Q245" s="55"/>
      <c r="R245" s="55"/>
      <c r="S245" s="55"/>
      <c r="T245" s="55"/>
      <c r="U245" s="55"/>
      <c r="V245" s="55"/>
      <c r="W245" s="55"/>
      <c r="X245" s="55"/>
      <c r="Y245" s="55"/>
      <c r="Z245" s="55"/>
      <c r="AA245" s="55"/>
      <c r="AB245" s="55"/>
      <c r="AC245" s="55"/>
    </row>
    <row r="246" spans="1:29" ht="15.75">
      <c r="A246" s="52"/>
      <c r="B246" s="53"/>
      <c r="C246" s="54"/>
      <c r="D246" s="54"/>
      <c r="E246" s="54"/>
      <c r="F246" s="54"/>
      <c r="G246" s="55"/>
      <c r="H246" s="55"/>
      <c r="I246" s="55"/>
      <c r="J246" s="55"/>
      <c r="K246" s="55"/>
      <c r="L246" s="55"/>
      <c r="M246" s="55"/>
      <c r="N246" s="55"/>
      <c r="O246" s="55"/>
      <c r="P246" s="55"/>
      <c r="Q246" s="55"/>
      <c r="R246" s="55"/>
      <c r="S246" s="55"/>
      <c r="T246" s="55"/>
      <c r="U246" s="55"/>
      <c r="V246" s="55"/>
      <c r="W246" s="55"/>
      <c r="X246" s="55"/>
      <c r="Y246" s="55"/>
      <c r="Z246" s="55"/>
      <c r="AA246" s="55"/>
      <c r="AB246" s="55"/>
      <c r="AC246" s="55"/>
    </row>
    <row r="247" spans="1:29" ht="15.75">
      <c r="A247" s="52"/>
      <c r="B247" s="53"/>
      <c r="C247" s="54"/>
      <c r="D247" s="54"/>
      <c r="E247" s="54"/>
      <c r="F247" s="54"/>
      <c r="G247" s="55"/>
      <c r="H247" s="55"/>
      <c r="I247" s="55"/>
      <c r="J247" s="55"/>
      <c r="K247" s="55"/>
      <c r="L247" s="55"/>
      <c r="M247" s="55"/>
      <c r="N247" s="55"/>
      <c r="O247" s="55"/>
      <c r="P247" s="55"/>
      <c r="Q247" s="55"/>
      <c r="R247" s="55"/>
      <c r="S247" s="55"/>
      <c r="T247" s="55"/>
      <c r="U247" s="55"/>
      <c r="V247" s="55"/>
      <c r="W247" s="55"/>
      <c r="X247" s="55"/>
      <c r="Y247" s="55"/>
      <c r="Z247" s="55"/>
      <c r="AA247" s="55"/>
      <c r="AB247" s="55"/>
      <c r="AC247" s="55"/>
    </row>
    <row r="248" spans="1:29" ht="15.75">
      <c r="A248" s="52"/>
      <c r="B248" s="53"/>
      <c r="C248" s="54"/>
      <c r="D248" s="54"/>
      <c r="E248" s="54"/>
      <c r="F248" s="54"/>
      <c r="G248" s="55"/>
      <c r="H248" s="55"/>
      <c r="I248" s="55"/>
      <c r="J248" s="55"/>
      <c r="K248" s="55"/>
      <c r="L248" s="55"/>
      <c r="M248" s="55"/>
      <c r="N248" s="55"/>
      <c r="O248" s="55"/>
      <c r="P248" s="55"/>
      <c r="Q248" s="55"/>
      <c r="R248" s="55"/>
      <c r="S248" s="55"/>
      <c r="T248" s="55"/>
      <c r="U248" s="55"/>
      <c r="V248" s="55"/>
      <c r="W248" s="55"/>
      <c r="X248" s="55"/>
      <c r="Y248" s="55"/>
      <c r="Z248" s="55"/>
      <c r="AA248" s="55"/>
      <c r="AB248" s="55"/>
      <c r="AC248" s="55"/>
    </row>
    <row r="249" spans="1:29" ht="15.75">
      <c r="A249" s="52"/>
      <c r="B249" s="53"/>
      <c r="C249" s="54"/>
      <c r="D249" s="54"/>
      <c r="E249" s="54"/>
      <c r="F249" s="54"/>
      <c r="G249" s="55"/>
      <c r="H249" s="55"/>
      <c r="I249" s="55"/>
      <c r="J249" s="55"/>
      <c r="K249" s="55"/>
      <c r="L249" s="55"/>
      <c r="M249" s="55"/>
      <c r="N249" s="55"/>
      <c r="O249" s="55"/>
      <c r="P249" s="55"/>
      <c r="Q249" s="55"/>
      <c r="R249" s="55"/>
      <c r="S249" s="55"/>
      <c r="T249" s="55"/>
      <c r="U249" s="55"/>
      <c r="V249" s="55"/>
      <c r="W249" s="55"/>
      <c r="X249" s="55"/>
      <c r="Y249" s="55"/>
      <c r="Z249" s="55"/>
      <c r="AA249" s="55"/>
      <c r="AB249" s="55"/>
      <c r="AC249" s="55"/>
    </row>
    <row r="250" spans="1:29" ht="15.75">
      <c r="A250" s="52"/>
      <c r="B250" s="53"/>
      <c r="C250" s="54"/>
      <c r="D250" s="54"/>
      <c r="E250" s="54"/>
      <c r="F250" s="54"/>
      <c r="G250" s="55"/>
      <c r="H250" s="55"/>
      <c r="I250" s="55"/>
      <c r="J250" s="55"/>
      <c r="K250" s="55"/>
      <c r="L250" s="55"/>
      <c r="M250" s="55"/>
      <c r="N250" s="55"/>
      <c r="O250" s="55"/>
      <c r="P250" s="55"/>
      <c r="Q250" s="55"/>
      <c r="R250" s="55"/>
      <c r="S250" s="55"/>
      <c r="T250" s="55"/>
      <c r="U250" s="55"/>
      <c r="V250" s="55"/>
      <c r="W250" s="55"/>
      <c r="X250" s="55"/>
      <c r="Y250" s="55"/>
      <c r="Z250" s="55"/>
      <c r="AA250" s="55"/>
      <c r="AB250" s="55"/>
      <c r="AC250" s="55"/>
    </row>
    <row r="251" spans="1:29" ht="15.75">
      <c r="A251" s="52"/>
      <c r="B251" s="53"/>
      <c r="C251" s="54"/>
      <c r="D251" s="54"/>
      <c r="E251" s="54"/>
      <c r="F251" s="54"/>
      <c r="G251" s="55"/>
      <c r="H251" s="55"/>
      <c r="I251" s="55"/>
      <c r="J251" s="55"/>
      <c r="K251" s="55"/>
      <c r="L251" s="55"/>
      <c r="M251" s="55"/>
      <c r="N251" s="55"/>
      <c r="O251" s="55"/>
      <c r="P251" s="55"/>
      <c r="Q251" s="55"/>
      <c r="R251" s="55"/>
      <c r="S251" s="55"/>
      <c r="T251" s="55"/>
      <c r="U251" s="55"/>
      <c r="V251" s="55"/>
      <c r="W251" s="55"/>
      <c r="X251" s="55"/>
      <c r="Y251" s="55"/>
      <c r="Z251" s="55"/>
      <c r="AA251" s="55"/>
      <c r="AB251" s="55"/>
      <c r="AC251" s="55"/>
    </row>
    <row r="252" spans="1:29" ht="15.75">
      <c r="A252" s="52"/>
      <c r="B252" s="53"/>
      <c r="C252" s="54"/>
      <c r="D252" s="54"/>
      <c r="E252" s="54"/>
      <c r="F252" s="54"/>
      <c r="G252" s="55"/>
      <c r="H252" s="55"/>
      <c r="I252" s="55"/>
      <c r="J252" s="55"/>
      <c r="K252" s="55"/>
      <c r="L252" s="55"/>
      <c r="M252" s="55"/>
      <c r="N252" s="55"/>
      <c r="O252" s="55"/>
      <c r="P252" s="55"/>
      <c r="Q252" s="55"/>
      <c r="R252" s="55"/>
      <c r="S252" s="55"/>
      <c r="T252" s="55"/>
      <c r="U252" s="55"/>
      <c r="V252" s="55"/>
      <c r="W252" s="55"/>
      <c r="X252" s="55"/>
      <c r="Y252" s="55"/>
      <c r="Z252" s="55"/>
      <c r="AA252" s="55"/>
      <c r="AB252" s="55"/>
      <c r="AC252" s="55"/>
    </row>
    <row r="253" spans="1:29" ht="15.75">
      <c r="A253" s="52"/>
      <c r="B253" s="53"/>
      <c r="C253" s="54"/>
      <c r="D253" s="54"/>
      <c r="E253" s="54"/>
      <c r="F253" s="54"/>
      <c r="G253" s="55"/>
      <c r="H253" s="55"/>
      <c r="I253" s="55"/>
      <c r="J253" s="55"/>
      <c r="K253" s="55"/>
      <c r="L253" s="55"/>
      <c r="M253" s="55"/>
      <c r="N253" s="55"/>
      <c r="O253" s="55"/>
      <c r="P253" s="55"/>
      <c r="Q253" s="55"/>
      <c r="R253" s="55"/>
      <c r="S253" s="55"/>
      <c r="T253" s="55"/>
      <c r="U253" s="55"/>
      <c r="V253" s="55"/>
      <c r="W253" s="55"/>
      <c r="X253" s="55"/>
      <c r="Y253" s="55"/>
      <c r="Z253" s="55"/>
      <c r="AA253" s="55"/>
      <c r="AB253" s="55"/>
      <c r="AC253" s="55"/>
    </row>
    <row r="254" spans="1:29" ht="15.75">
      <c r="A254" s="52"/>
      <c r="B254" s="53"/>
      <c r="C254" s="54"/>
      <c r="D254" s="54"/>
      <c r="E254" s="54"/>
      <c r="F254" s="54"/>
      <c r="G254" s="55"/>
      <c r="H254" s="55"/>
      <c r="I254" s="55"/>
      <c r="J254" s="55"/>
      <c r="K254" s="55"/>
      <c r="L254" s="55"/>
      <c r="M254" s="55"/>
      <c r="N254" s="55"/>
      <c r="O254" s="55"/>
      <c r="P254" s="55"/>
      <c r="Q254" s="55"/>
      <c r="R254" s="55"/>
      <c r="S254" s="55"/>
      <c r="T254" s="55"/>
      <c r="U254" s="55"/>
      <c r="V254" s="55"/>
      <c r="W254" s="55"/>
      <c r="X254" s="55"/>
      <c r="Y254" s="55"/>
      <c r="Z254" s="55"/>
      <c r="AA254" s="55"/>
      <c r="AB254" s="55"/>
      <c r="AC254" s="55"/>
    </row>
    <row r="255" spans="1:29" ht="15.75">
      <c r="A255" s="52"/>
      <c r="B255" s="53"/>
      <c r="C255" s="54"/>
      <c r="D255" s="54"/>
      <c r="E255" s="54"/>
      <c r="F255" s="54"/>
      <c r="G255" s="55"/>
      <c r="H255" s="55"/>
      <c r="I255" s="55"/>
      <c r="J255" s="55"/>
      <c r="K255" s="55"/>
      <c r="L255" s="55"/>
      <c r="M255" s="55"/>
      <c r="N255" s="55"/>
      <c r="O255" s="55"/>
      <c r="P255" s="55"/>
      <c r="Q255" s="55"/>
      <c r="R255" s="55"/>
      <c r="S255" s="55"/>
      <c r="T255" s="55"/>
      <c r="U255" s="55"/>
      <c r="V255" s="55"/>
      <c r="W255" s="55"/>
      <c r="X255" s="55"/>
      <c r="Y255" s="55"/>
      <c r="Z255" s="55"/>
      <c r="AA255" s="55"/>
      <c r="AB255" s="55"/>
      <c r="AC255" s="55"/>
    </row>
    <row r="256" spans="1:29" ht="15.75">
      <c r="A256" s="52"/>
      <c r="B256" s="53"/>
      <c r="C256" s="54"/>
      <c r="D256" s="54"/>
      <c r="E256" s="54"/>
      <c r="F256" s="54"/>
      <c r="G256" s="55"/>
      <c r="H256" s="55"/>
      <c r="I256" s="55"/>
      <c r="J256" s="55"/>
      <c r="K256" s="55"/>
      <c r="L256" s="55"/>
      <c r="M256" s="55"/>
      <c r="N256" s="55"/>
      <c r="O256" s="55"/>
      <c r="P256" s="55"/>
      <c r="Q256" s="55"/>
      <c r="R256" s="55"/>
      <c r="S256" s="55"/>
      <c r="T256" s="55"/>
      <c r="U256" s="55"/>
      <c r="V256" s="55"/>
      <c r="W256" s="55"/>
      <c r="X256" s="55"/>
      <c r="Y256" s="55"/>
      <c r="Z256" s="55"/>
      <c r="AA256" s="55"/>
      <c r="AB256" s="55"/>
      <c r="AC256" s="55"/>
    </row>
    <row r="257" spans="1:29" ht="15.75">
      <c r="A257" s="52"/>
      <c r="B257" s="53"/>
      <c r="C257" s="54"/>
      <c r="D257" s="54"/>
      <c r="E257" s="54"/>
      <c r="F257" s="54"/>
      <c r="G257" s="55"/>
      <c r="H257" s="55"/>
      <c r="I257" s="55"/>
      <c r="J257" s="55"/>
      <c r="K257" s="55"/>
      <c r="L257" s="55"/>
      <c r="M257" s="55"/>
      <c r="N257" s="55"/>
      <c r="O257" s="55"/>
      <c r="P257" s="55"/>
      <c r="Q257" s="55"/>
      <c r="R257" s="55"/>
      <c r="S257" s="55"/>
      <c r="T257" s="55"/>
      <c r="U257" s="55"/>
      <c r="V257" s="55"/>
      <c r="W257" s="55"/>
      <c r="X257" s="55"/>
      <c r="Y257" s="55"/>
      <c r="Z257" s="55"/>
      <c r="AA257" s="55"/>
      <c r="AB257" s="55"/>
      <c r="AC257" s="55"/>
    </row>
    <row r="258" spans="1:29" ht="15.75">
      <c r="A258" s="52"/>
      <c r="B258" s="53"/>
      <c r="C258" s="54"/>
      <c r="D258" s="54"/>
      <c r="E258" s="54"/>
      <c r="F258" s="54"/>
      <c r="G258" s="55"/>
      <c r="H258" s="55"/>
      <c r="I258" s="55"/>
      <c r="J258" s="55"/>
      <c r="K258" s="55"/>
      <c r="L258" s="55"/>
      <c r="M258" s="55"/>
      <c r="N258" s="55"/>
      <c r="O258" s="55"/>
      <c r="P258" s="55"/>
      <c r="Q258" s="55"/>
      <c r="R258" s="55"/>
      <c r="S258" s="55"/>
      <c r="T258" s="55"/>
      <c r="U258" s="55"/>
      <c r="V258" s="55"/>
      <c r="W258" s="55"/>
      <c r="X258" s="55"/>
      <c r="Y258" s="55"/>
      <c r="Z258" s="55"/>
      <c r="AA258" s="55"/>
      <c r="AB258" s="55"/>
      <c r="AC258" s="55"/>
    </row>
    <row r="259" spans="1:29" ht="15.75">
      <c r="A259" s="52"/>
      <c r="B259" s="53"/>
      <c r="C259" s="54"/>
      <c r="D259" s="54"/>
      <c r="E259" s="54"/>
      <c r="F259" s="54"/>
      <c r="G259" s="55"/>
      <c r="H259" s="55"/>
      <c r="I259" s="55"/>
      <c r="J259" s="55"/>
      <c r="K259" s="55"/>
      <c r="L259" s="55"/>
      <c r="M259" s="55"/>
      <c r="N259" s="55"/>
      <c r="O259" s="55"/>
      <c r="P259" s="55"/>
      <c r="Q259" s="55"/>
      <c r="R259" s="55"/>
      <c r="S259" s="55"/>
      <c r="T259" s="55"/>
      <c r="U259" s="55"/>
      <c r="V259" s="55"/>
      <c r="W259" s="55"/>
      <c r="X259" s="55"/>
      <c r="Y259" s="55"/>
      <c r="Z259" s="55"/>
      <c r="AA259" s="55"/>
      <c r="AB259" s="55"/>
      <c r="AC259" s="55"/>
    </row>
    <row r="260" spans="1:29" ht="15.75">
      <c r="A260" s="52"/>
      <c r="B260" s="53"/>
      <c r="C260" s="54"/>
      <c r="D260" s="54"/>
      <c r="E260" s="54"/>
      <c r="F260" s="54"/>
      <c r="G260" s="55"/>
      <c r="H260" s="55"/>
      <c r="I260" s="55"/>
      <c r="J260" s="55"/>
      <c r="K260" s="55"/>
      <c r="L260" s="55"/>
      <c r="M260" s="55"/>
      <c r="N260" s="55"/>
      <c r="O260" s="55"/>
      <c r="P260" s="55"/>
      <c r="Q260" s="55"/>
      <c r="R260" s="55"/>
      <c r="S260" s="55"/>
      <c r="T260" s="55"/>
      <c r="U260" s="55"/>
      <c r="V260" s="55"/>
      <c r="W260" s="55"/>
      <c r="X260" s="55"/>
      <c r="Y260" s="55"/>
      <c r="Z260" s="55"/>
      <c r="AA260" s="55"/>
      <c r="AB260" s="55"/>
      <c r="AC260" s="55"/>
    </row>
    <row r="261" spans="1:29" ht="15.75">
      <c r="A261" s="52"/>
      <c r="B261" s="53"/>
      <c r="C261" s="54"/>
      <c r="D261" s="54"/>
      <c r="E261" s="54"/>
      <c r="F261" s="54"/>
      <c r="G261" s="55"/>
      <c r="H261" s="55"/>
      <c r="I261" s="55"/>
      <c r="J261" s="55"/>
      <c r="K261" s="55"/>
      <c r="L261" s="55"/>
      <c r="M261" s="55"/>
      <c r="N261" s="55"/>
      <c r="O261" s="55"/>
      <c r="P261" s="55"/>
      <c r="Q261" s="55"/>
      <c r="R261" s="55"/>
      <c r="S261" s="55"/>
      <c r="T261" s="55"/>
      <c r="U261" s="55"/>
      <c r="V261" s="55"/>
      <c r="W261" s="55"/>
      <c r="X261" s="55"/>
      <c r="Y261" s="55"/>
      <c r="Z261" s="55"/>
      <c r="AA261" s="55"/>
      <c r="AB261" s="55"/>
      <c r="AC261" s="55"/>
    </row>
    <row r="262" spans="1:29" ht="15.75">
      <c r="A262" s="52"/>
      <c r="B262" s="53"/>
      <c r="C262" s="54"/>
      <c r="D262" s="54"/>
      <c r="E262" s="54"/>
      <c r="F262" s="54"/>
      <c r="G262" s="55"/>
      <c r="H262" s="55"/>
      <c r="I262" s="55"/>
      <c r="J262" s="55"/>
      <c r="K262" s="55"/>
      <c r="L262" s="55"/>
      <c r="M262" s="55"/>
      <c r="N262" s="55"/>
      <c r="O262" s="55"/>
      <c r="P262" s="55"/>
      <c r="Q262" s="55"/>
      <c r="R262" s="55"/>
      <c r="S262" s="55"/>
      <c r="T262" s="55"/>
      <c r="U262" s="55"/>
      <c r="V262" s="55"/>
      <c r="W262" s="55"/>
      <c r="X262" s="55"/>
      <c r="Y262" s="55"/>
      <c r="Z262" s="55"/>
      <c r="AA262" s="55"/>
      <c r="AB262" s="55"/>
      <c r="AC262" s="55"/>
    </row>
    <row r="263" spans="1:29" ht="15.75">
      <c r="A263" s="52"/>
      <c r="B263" s="53"/>
      <c r="C263" s="54"/>
      <c r="D263" s="54"/>
      <c r="E263" s="54"/>
      <c r="F263" s="54"/>
      <c r="G263" s="55"/>
      <c r="H263" s="55"/>
      <c r="I263" s="55"/>
      <c r="J263" s="55"/>
      <c r="K263" s="55"/>
      <c r="L263" s="55"/>
      <c r="M263" s="55"/>
      <c r="N263" s="55"/>
      <c r="O263" s="55"/>
      <c r="P263" s="55"/>
      <c r="Q263" s="55"/>
      <c r="R263" s="55"/>
      <c r="S263" s="55"/>
      <c r="T263" s="55"/>
      <c r="U263" s="55"/>
      <c r="V263" s="55"/>
      <c r="W263" s="55"/>
      <c r="X263" s="55"/>
      <c r="Y263" s="55"/>
      <c r="Z263" s="55"/>
      <c r="AA263" s="55"/>
      <c r="AB263" s="55"/>
      <c r="AC263" s="55"/>
    </row>
    <row r="264" spans="1:29" ht="15.75">
      <c r="A264" s="52"/>
      <c r="B264" s="53"/>
      <c r="C264" s="54"/>
      <c r="D264" s="54"/>
      <c r="E264" s="54"/>
      <c r="F264" s="54"/>
      <c r="G264" s="55"/>
      <c r="H264" s="55"/>
      <c r="I264" s="55"/>
      <c r="J264" s="55"/>
      <c r="K264" s="55"/>
      <c r="L264" s="55"/>
      <c r="M264" s="55"/>
      <c r="N264" s="55"/>
      <c r="O264" s="55"/>
      <c r="P264" s="55"/>
      <c r="Q264" s="55"/>
      <c r="R264" s="55"/>
      <c r="S264" s="55"/>
      <c r="T264" s="55"/>
      <c r="U264" s="55"/>
      <c r="V264" s="55"/>
      <c r="W264" s="55"/>
      <c r="X264" s="55"/>
      <c r="Y264" s="55"/>
      <c r="Z264" s="55"/>
      <c r="AA264" s="55"/>
      <c r="AB264" s="55"/>
      <c r="AC264" s="55"/>
    </row>
    <row r="265" spans="1:29" ht="15.75">
      <c r="A265" s="52"/>
      <c r="B265" s="53"/>
      <c r="C265" s="54"/>
      <c r="D265" s="54"/>
      <c r="E265" s="54"/>
      <c r="F265" s="54"/>
      <c r="G265" s="55"/>
      <c r="H265" s="55"/>
      <c r="I265" s="55"/>
      <c r="J265" s="55"/>
      <c r="K265" s="55"/>
      <c r="L265" s="55"/>
      <c r="M265" s="55"/>
      <c r="N265" s="55"/>
      <c r="O265" s="55"/>
      <c r="P265" s="55"/>
      <c r="Q265" s="55"/>
      <c r="R265" s="55"/>
      <c r="S265" s="55"/>
      <c r="T265" s="55"/>
      <c r="U265" s="55"/>
      <c r="V265" s="55"/>
      <c r="W265" s="55"/>
      <c r="X265" s="55"/>
      <c r="Y265" s="55"/>
      <c r="Z265" s="55"/>
      <c r="AA265" s="55"/>
      <c r="AB265" s="55"/>
      <c r="AC265" s="55"/>
    </row>
    <row r="266" spans="1:29" ht="15.75">
      <c r="A266" s="52"/>
      <c r="B266" s="53"/>
      <c r="C266" s="54"/>
      <c r="D266" s="54"/>
      <c r="E266" s="54"/>
      <c r="F266" s="54"/>
      <c r="G266" s="55"/>
      <c r="H266" s="55"/>
      <c r="I266" s="55"/>
      <c r="J266" s="55"/>
      <c r="K266" s="55"/>
      <c r="L266" s="55"/>
      <c r="M266" s="55"/>
      <c r="N266" s="55"/>
      <c r="O266" s="55"/>
      <c r="P266" s="55"/>
      <c r="Q266" s="55"/>
      <c r="R266" s="55"/>
      <c r="S266" s="55"/>
      <c r="T266" s="55"/>
      <c r="U266" s="55"/>
      <c r="V266" s="55"/>
      <c r="W266" s="55"/>
      <c r="X266" s="55"/>
      <c r="Y266" s="55"/>
      <c r="Z266" s="55"/>
      <c r="AA266" s="55"/>
      <c r="AB266" s="55"/>
      <c r="AC266" s="55"/>
    </row>
    <row r="267" spans="1:29" ht="15.75">
      <c r="A267" s="52"/>
      <c r="B267" s="53"/>
      <c r="C267" s="54"/>
      <c r="D267" s="54"/>
      <c r="E267" s="54"/>
      <c r="F267" s="54"/>
      <c r="G267" s="55"/>
      <c r="H267" s="55"/>
      <c r="I267" s="55"/>
      <c r="J267" s="55"/>
      <c r="K267" s="55"/>
      <c r="L267" s="55"/>
      <c r="M267" s="55"/>
      <c r="N267" s="55"/>
      <c r="O267" s="55"/>
      <c r="P267" s="55"/>
      <c r="Q267" s="55"/>
      <c r="R267" s="55"/>
      <c r="S267" s="55"/>
      <c r="T267" s="55"/>
      <c r="U267" s="55"/>
      <c r="V267" s="55"/>
      <c r="W267" s="55"/>
      <c r="X267" s="55"/>
      <c r="Y267" s="55"/>
      <c r="Z267" s="55"/>
      <c r="AA267" s="55"/>
      <c r="AB267" s="55"/>
      <c r="AC267" s="55"/>
    </row>
    <row r="268" spans="1:29" ht="15.75">
      <c r="A268" s="52"/>
      <c r="B268" s="53"/>
      <c r="C268" s="54"/>
      <c r="D268" s="54"/>
      <c r="E268" s="54"/>
      <c r="F268" s="54"/>
      <c r="G268" s="55"/>
      <c r="H268" s="55"/>
      <c r="I268" s="55"/>
      <c r="J268" s="55"/>
      <c r="K268" s="55"/>
      <c r="L268" s="55"/>
      <c r="M268" s="55"/>
      <c r="N268" s="55"/>
      <c r="O268" s="55"/>
      <c r="P268" s="55"/>
      <c r="Q268" s="55"/>
      <c r="R268" s="55"/>
      <c r="S268" s="55"/>
      <c r="T268" s="55"/>
      <c r="U268" s="55"/>
      <c r="V268" s="55"/>
      <c r="W268" s="55"/>
      <c r="X268" s="55"/>
      <c r="Y268" s="55"/>
      <c r="Z268" s="55"/>
      <c r="AA268" s="55"/>
      <c r="AB268" s="55"/>
      <c r="AC268" s="55"/>
    </row>
    <row r="269" spans="1:29" ht="15.75">
      <c r="A269" s="52"/>
      <c r="B269" s="53"/>
      <c r="C269" s="54"/>
      <c r="D269" s="54"/>
      <c r="E269" s="54"/>
      <c r="F269" s="54"/>
      <c r="G269" s="55"/>
      <c r="H269" s="55"/>
      <c r="I269" s="55"/>
      <c r="J269" s="55"/>
      <c r="K269" s="55"/>
      <c r="L269" s="55"/>
      <c r="M269" s="55"/>
      <c r="N269" s="55"/>
      <c r="O269" s="55"/>
      <c r="P269" s="55"/>
      <c r="Q269" s="55"/>
      <c r="R269" s="55"/>
      <c r="S269" s="55"/>
      <c r="T269" s="55"/>
      <c r="U269" s="55"/>
      <c r="V269" s="55"/>
      <c r="W269" s="55"/>
      <c r="X269" s="55"/>
      <c r="Y269" s="55"/>
      <c r="Z269" s="55"/>
      <c r="AA269" s="55"/>
      <c r="AB269" s="55"/>
      <c r="AC269" s="55"/>
    </row>
    <row r="270" spans="1:29" ht="15.75">
      <c r="A270" s="52"/>
      <c r="B270" s="53"/>
      <c r="C270" s="54"/>
      <c r="D270" s="54"/>
      <c r="E270" s="54"/>
      <c r="F270" s="54"/>
      <c r="G270" s="55"/>
      <c r="H270" s="55"/>
      <c r="I270" s="55"/>
      <c r="J270" s="55"/>
      <c r="K270" s="55"/>
      <c r="L270" s="55"/>
      <c r="M270" s="55"/>
      <c r="N270" s="55"/>
      <c r="O270" s="55"/>
      <c r="P270" s="55"/>
      <c r="Q270" s="55"/>
      <c r="R270" s="55"/>
      <c r="S270" s="55"/>
      <c r="T270" s="55"/>
      <c r="U270" s="55"/>
      <c r="V270" s="55"/>
      <c r="W270" s="55"/>
      <c r="X270" s="55"/>
      <c r="Y270" s="55"/>
      <c r="Z270" s="55"/>
      <c r="AA270" s="55"/>
      <c r="AB270" s="55"/>
      <c r="AC270" s="55"/>
    </row>
    <row r="271" spans="1:29" ht="15.75">
      <c r="A271" s="52"/>
      <c r="B271" s="53"/>
      <c r="C271" s="54"/>
      <c r="D271" s="54"/>
      <c r="E271" s="54"/>
      <c r="F271" s="54"/>
      <c r="G271" s="55"/>
      <c r="H271" s="55"/>
      <c r="I271" s="55"/>
      <c r="J271" s="55"/>
      <c r="K271" s="55"/>
      <c r="L271" s="55"/>
      <c r="M271" s="55"/>
      <c r="N271" s="55"/>
      <c r="O271" s="55"/>
      <c r="P271" s="55"/>
      <c r="Q271" s="55"/>
      <c r="R271" s="55"/>
      <c r="S271" s="55"/>
      <c r="T271" s="55"/>
      <c r="U271" s="55"/>
      <c r="V271" s="55"/>
      <c r="W271" s="55"/>
      <c r="X271" s="55"/>
      <c r="Y271" s="55"/>
      <c r="Z271" s="55"/>
      <c r="AA271" s="55"/>
      <c r="AB271" s="55"/>
      <c r="AC271" s="55"/>
    </row>
    <row r="272" spans="1:29" ht="15.75">
      <c r="A272" s="52"/>
      <c r="B272" s="53"/>
      <c r="C272" s="54"/>
      <c r="D272" s="54"/>
      <c r="E272" s="54"/>
      <c r="F272" s="54"/>
      <c r="G272" s="55"/>
      <c r="H272" s="55"/>
      <c r="I272" s="55"/>
      <c r="J272" s="55"/>
      <c r="K272" s="55"/>
      <c r="L272" s="55"/>
      <c r="M272" s="55"/>
      <c r="N272" s="55"/>
      <c r="O272" s="55"/>
      <c r="P272" s="55"/>
      <c r="Q272" s="55"/>
      <c r="R272" s="55"/>
      <c r="S272" s="55"/>
      <c r="T272" s="55"/>
      <c r="U272" s="55"/>
      <c r="V272" s="55"/>
      <c r="W272" s="55"/>
      <c r="X272" s="55"/>
      <c r="Y272" s="55"/>
      <c r="Z272" s="55"/>
      <c r="AA272" s="55"/>
      <c r="AB272" s="55"/>
      <c r="AC272" s="55"/>
    </row>
    <row r="273" spans="1:29" ht="15.75">
      <c r="A273" s="52"/>
      <c r="B273" s="53"/>
      <c r="C273" s="54"/>
      <c r="D273" s="54"/>
      <c r="E273" s="54"/>
      <c r="F273" s="54"/>
      <c r="G273" s="55"/>
      <c r="H273" s="55"/>
      <c r="I273" s="55"/>
      <c r="J273" s="55"/>
      <c r="K273" s="55"/>
      <c r="L273" s="55"/>
      <c r="M273" s="55"/>
      <c r="N273" s="55"/>
      <c r="O273" s="55"/>
      <c r="P273" s="55"/>
      <c r="Q273" s="55"/>
      <c r="R273" s="55"/>
      <c r="S273" s="55"/>
      <c r="T273" s="55"/>
      <c r="U273" s="55"/>
      <c r="V273" s="55"/>
      <c r="W273" s="55"/>
      <c r="X273" s="55"/>
      <c r="Y273" s="55"/>
      <c r="Z273" s="55"/>
      <c r="AA273" s="55"/>
      <c r="AB273" s="55"/>
      <c r="AC273" s="55"/>
    </row>
    <row r="274" spans="1:29" ht="15.75">
      <c r="A274" s="52"/>
      <c r="B274" s="53"/>
      <c r="C274" s="54"/>
      <c r="D274" s="54"/>
      <c r="E274" s="54"/>
      <c r="F274" s="54"/>
      <c r="G274" s="55"/>
      <c r="H274" s="55"/>
      <c r="I274" s="55"/>
      <c r="J274" s="55"/>
      <c r="K274" s="55"/>
      <c r="L274" s="55"/>
      <c r="M274" s="55"/>
      <c r="N274" s="55"/>
      <c r="O274" s="55"/>
      <c r="P274" s="55"/>
      <c r="Q274" s="55"/>
      <c r="R274" s="55"/>
      <c r="S274" s="55"/>
      <c r="T274" s="55"/>
      <c r="U274" s="55"/>
      <c r="V274" s="55"/>
      <c r="W274" s="55"/>
      <c r="X274" s="55"/>
      <c r="Y274" s="55"/>
      <c r="Z274" s="55"/>
      <c r="AA274" s="55"/>
      <c r="AB274" s="55"/>
      <c r="AC274" s="55"/>
    </row>
    <row r="275" spans="1:29" ht="15.75">
      <c r="A275" s="52"/>
      <c r="B275" s="53"/>
      <c r="C275" s="54"/>
      <c r="D275" s="54"/>
      <c r="E275" s="54"/>
      <c r="F275" s="54"/>
      <c r="G275" s="55"/>
      <c r="H275" s="55"/>
      <c r="I275" s="55"/>
      <c r="J275" s="55"/>
      <c r="K275" s="55"/>
      <c r="L275" s="55"/>
      <c r="M275" s="55"/>
      <c r="N275" s="55"/>
      <c r="O275" s="55"/>
      <c r="P275" s="55"/>
      <c r="Q275" s="55"/>
      <c r="R275" s="55"/>
      <c r="S275" s="55"/>
      <c r="T275" s="55"/>
      <c r="U275" s="55"/>
      <c r="V275" s="55"/>
      <c r="W275" s="55"/>
      <c r="X275" s="55"/>
      <c r="Y275" s="55"/>
      <c r="Z275" s="55"/>
      <c r="AA275" s="55"/>
      <c r="AB275" s="55"/>
      <c r="AC275" s="55"/>
    </row>
    <row r="276" spans="1:29" ht="15.75">
      <c r="A276" s="52"/>
      <c r="B276" s="53"/>
      <c r="C276" s="54"/>
      <c r="D276" s="54"/>
      <c r="E276" s="54"/>
      <c r="F276" s="54"/>
      <c r="G276" s="55"/>
      <c r="H276" s="55"/>
      <c r="I276" s="55"/>
      <c r="J276" s="55"/>
      <c r="K276" s="55"/>
      <c r="L276" s="55"/>
      <c r="M276" s="55"/>
      <c r="N276" s="55"/>
      <c r="O276" s="55"/>
      <c r="P276" s="55"/>
      <c r="Q276" s="55"/>
      <c r="R276" s="55"/>
      <c r="S276" s="55"/>
      <c r="T276" s="55"/>
      <c r="U276" s="55"/>
      <c r="V276" s="55"/>
      <c r="W276" s="55"/>
      <c r="X276" s="55"/>
      <c r="Y276" s="55"/>
      <c r="Z276" s="55"/>
      <c r="AA276" s="55"/>
      <c r="AB276" s="55"/>
      <c r="AC276" s="55"/>
    </row>
    <row r="277" spans="1:29" ht="15.75">
      <c r="A277" s="52"/>
      <c r="B277" s="53"/>
      <c r="C277" s="54"/>
      <c r="D277" s="54"/>
      <c r="E277" s="54"/>
      <c r="F277" s="54"/>
      <c r="G277" s="55"/>
      <c r="H277" s="55"/>
      <c r="I277" s="55"/>
      <c r="J277" s="55"/>
      <c r="K277" s="55"/>
      <c r="L277" s="55"/>
      <c r="M277" s="55"/>
      <c r="N277" s="55"/>
      <c r="O277" s="55"/>
      <c r="P277" s="55"/>
      <c r="Q277" s="55"/>
      <c r="R277" s="55"/>
      <c r="S277" s="55"/>
      <c r="T277" s="55"/>
      <c r="U277" s="55"/>
      <c r="V277" s="55"/>
      <c r="W277" s="55"/>
      <c r="X277" s="55"/>
      <c r="Y277" s="55"/>
      <c r="Z277" s="55"/>
      <c r="AA277" s="55"/>
      <c r="AB277" s="55"/>
      <c r="AC277" s="55"/>
    </row>
    <row r="278" spans="1:29" ht="15.75">
      <c r="A278" s="52"/>
      <c r="B278" s="53"/>
      <c r="C278" s="54"/>
      <c r="D278" s="54"/>
      <c r="E278" s="54"/>
      <c r="F278" s="54"/>
      <c r="G278" s="55"/>
      <c r="H278" s="55"/>
      <c r="I278" s="55"/>
      <c r="J278" s="55"/>
      <c r="K278" s="55"/>
      <c r="L278" s="55"/>
      <c r="M278" s="55"/>
      <c r="N278" s="55"/>
      <c r="O278" s="55"/>
      <c r="P278" s="55"/>
      <c r="Q278" s="55"/>
      <c r="R278" s="55"/>
      <c r="S278" s="55"/>
      <c r="T278" s="55"/>
      <c r="U278" s="55"/>
      <c r="V278" s="55"/>
      <c r="W278" s="55"/>
      <c r="X278" s="55"/>
      <c r="Y278" s="55"/>
      <c r="Z278" s="55"/>
      <c r="AA278" s="55"/>
      <c r="AB278" s="55"/>
      <c r="AC278" s="55"/>
    </row>
    <row r="279" spans="1:29" ht="15.75">
      <c r="A279" s="52"/>
      <c r="B279" s="53"/>
      <c r="C279" s="54"/>
      <c r="D279" s="54"/>
      <c r="E279" s="54"/>
      <c r="F279" s="54"/>
      <c r="G279" s="55"/>
      <c r="H279" s="55"/>
      <c r="I279" s="55"/>
      <c r="J279" s="55"/>
      <c r="K279" s="55"/>
      <c r="L279" s="55"/>
      <c r="M279" s="55"/>
      <c r="N279" s="55"/>
      <c r="O279" s="55"/>
      <c r="P279" s="55"/>
      <c r="Q279" s="55"/>
      <c r="R279" s="55"/>
      <c r="S279" s="55"/>
      <c r="T279" s="55"/>
      <c r="U279" s="55"/>
      <c r="V279" s="55"/>
      <c r="W279" s="55"/>
      <c r="X279" s="55"/>
      <c r="Y279" s="55"/>
      <c r="Z279" s="55"/>
      <c r="AA279" s="55"/>
      <c r="AB279" s="55"/>
      <c r="AC279" s="55"/>
    </row>
    <row r="280" spans="1:29" ht="15.75">
      <c r="A280" s="52"/>
      <c r="B280" s="53"/>
      <c r="C280" s="54"/>
      <c r="D280" s="54"/>
      <c r="E280" s="54"/>
      <c r="F280" s="54"/>
      <c r="G280" s="55"/>
      <c r="H280" s="55"/>
      <c r="I280" s="55"/>
      <c r="J280" s="55"/>
      <c r="K280" s="55"/>
      <c r="L280" s="55"/>
      <c r="M280" s="55"/>
      <c r="N280" s="55"/>
      <c r="O280" s="55"/>
      <c r="P280" s="55"/>
      <c r="Q280" s="55"/>
      <c r="R280" s="55"/>
      <c r="S280" s="55"/>
      <c r="T280" s="55"/>
      <c r="U280" s="55"/>
      <c r="V280" s="55"/>
      <c r="W280" s="55"/>
      <c r="X280" s="55"/>
      <c r="Y280" s="55"/>
      <c r="Z280" s="55"/>
      <c r="AA280" s="55"/>
      <c r="AB280" s="55"/>
      <c r="AC280" s="55"/>
    </row>
    <row r="281" spans="1:29" ht="15.75">
      <c r="A281" s="52"/>
      <c r="B281" s="53"/>
      <c r="C281" s="54"/>
      <c r="D281" s="54"/>
      <c r="E281" s="54"/>
      <c r="F281" s="54"/>
      <c r="G281" s="55"/>
      <c r="H281" s="55"/>
      <c r="I281" s="55"/>
      <c r="J281" s="55"/>
      <c r="K281" s="55"/>
      <c r="L281" s="55"/>
      <c r="M281" s="55"/>
      <c r="N281" s="55"/>
      <c r="O281" s="55"/>
      <c r="P281" s="55"/>
      <c r="Q281" s="55"/>
      <c r="R281" s="55"/>
      <c r="S281" s="55"/>
      <c r="T281" s="55"/>
      <c r="U281" s="55"/>
      <c r="V281" s="55"/>
      <c r="W281" s="55"/>
      <c r="X281" s="55"/>
      <c r="Y281" s="55"/>
      <c r="Z281" s="55"/>
      <c r="AA281" s="55"/>
      <c r="AB281" s="55"/>
      <c r="AC281" s="55"/>
    </row>
    <row r="282" spans="1:29" ht="15.75">
      <c r="A282" s="52"/>
      <c r="B282" s="53"/>
      <c r="C282" s="54"/>
      <c r="D282" s="54"/>
      <c r="E282" s="54"/>
      <c r="F282" s="54"/>
      <c r="G282" s="55"/>
      <c r="H282" s="55"/>
      <c r="I282" s="55"/>
      <c r="J282" s="55"/>
      <c r="K282" s="55"/>
      <c r="L282" s="55"/>
      <c r="M282" s="55"/>
      <c r="N282" s="55"/>
      <c r="O282" s="55"/>
      <c r="P282" s="55"/>
      <c r="Q282" s="55"/>
      <c r="R282" s="55"/>
      <c r="S282" s="55"/>
      <c r="T282" s="55"/>
      <c r="U282" s="55"/>
      <c r="V282" s="55"/>
      <c r="W282" s="55"/>
      <c r="X282" s="55"/>
      <c r="Y282" s="55"/>
      <c r="Z282" s="55"/>
      <c r="AA282" s="55"/>
      <c r="AB282" s="55"/>
      <c r="AC282" s="55"/>
    </row>
    <row r="283" spans="1:29" ht="15.75">
      <c r="A283" s="52"/>
      <c r="B283" s="53"/>
      <c r="C283" s="54"/>
      <c r="D283" s="54"/>
      <c r="E283" s="54"/>
      <c r="F283" s="54"/>
      <c r="G283" s="55"/>
      <c r="H283" s="55"/>
      <c r="I283" s="55"/>
      <c r="J283" s="55"/>
      <c r="K283" s="55"/>
      <c r="L283" s="55"/>
      <c r="M283" s="55"/>
      <c r="N283" s="55"/>
      <c r="O283" s="55"/>
      <c r="P283" s="55"/>
      <c r="Q283" s="55"/>
      <c r="R283" s="55"/>
      <c r="S283" s="55"/>
      <c r="T283" s="55"/>
      <c r="U283" s="55"/>
      <c r="V283" s="55"/>
      <c r="W283" s="55"/>
      <c r="X283" s="55"/>
      <c r="Y283" s="55"/>
      <c r="Z283" s="55"/>
      <c r="AA283" s="55"/>
      <c r="AB283" s="55"/>
      <c r="AC283" s="55"/>
    </row>
    <row r="284" spans="1:29" ht="15.75">
      <c r="A284" s="52"/>
      <c r="B284" s="53"/>
      <c r="C284" s="54"/>
      <c r="D284" s="54"/>
      <c r="E284" s="54"/>
      <c r="F284" s="54"/>
      <c r="G284" s="55"/>
      <c r="H284" s="55"/>
      <c r="I284" s="55"/>
      <c r="J284" s="55"/>
      <c r="K284" s="55"/>
      <c r="L284" s="55"/>
      <c r="M284" s="55"/>
      <c r="N284" s="55"/>
      <c r="O284" s="55"/>
      <c r="P284" s="55"/>
      <c r="Q284" s="55"/>
      <c r="R284" s="55"/>
      <c r="S284" s="55"/>
      <c r="T284" s="55"/>
      <c r="U284" s="55"/>
      <c r="V284" s="55"/>
      <c r="W284" s="55"/>
      <c r="X284" s="55"/>
      <c r="Y284" s="55"/>
      <c r="Z284" s="55"/>
      <c r="AA284" s="55"/>
      <c r="AB284" s="55"/>
      <c r="AC284" s="55"/>
    </row>
    <row r="285" spans="1:29" ht="15.75">
      <c r="A285" s="52"/>
      <c r="B285" s="53"/>
      <c r="C285" s="54"/>
      <c r="D285" s="54"/>
      <c r="E285" s="54"/>
      <c r="F285" s="54"/>
      <c r="G285" s="55"/>
      <c r="H285" s="55"/>
      <c r="I285" s="55"/>
      <c r="J285" s="55"/>
      <c r="K285" s="55"/>
      <c r="L285" s="55"/>
      <c r="M285" s="55"/>
      <c r="N285" s="55"/>
      <c r="O285" s="55"/>
      <c r="P285" s="55"/>
      <c r="Q285" s="55"/>
      <c r="R285" s="55"/>
      <c r="S285" s="55"/>
      <c r="T285" s="55"/>
      <c r="U285" s="55"/>
      <c r="V285" s="55"/>
      <c r="W285" s="55"/>
      <c r="X285" s="55"/>
      <c r="Y285" s="55"/>
      <c r="Z285" s="55"/>
      <c r="AA285" s="55"/>
      <c r="AB285" s="55"/>
      <c r="AC285" s="55"/>
    </row>
    <row r="286" spans="1:29" ht="15.75">
      <c r="A286" s="52"/>
      <c r="B286" s="53"/>
      <c r="C286" s="54"/>
      <c r="D286" s="54"/>
      <c r="E286" s="54"/>
      <c r="F286" s="54"/>
      <c r="G286" s="55"/>
      <c r="H286" s="55"/>
      <c r="I286" s="55"/>
      <c r="J286" s="55"/>
      <c r="K286" s="55"/>
      <c r="L286" s="55"/>
      <c r="M286" s="55"/>
      <c r="N286" s="55"/>
      <c r="O286" s="55"/>
      <c r="P286" s="55"/>
      <c r="Q286" s="55"/>
      <c r="R286" s="55"/>
      <c r="S286" s="55"/>
      <c r="T286" s="55"/>
      <c r="U286" s="55"/>
      <c r="V286" s="55"/>
      <c r="W286" s="55"/>
      <c r="X286" s="55"/>
      <c r="Y286" s="55"/>
      <c r="Z286" s="55"/>
      <c r="AA286" s="55"/>
      <c r="AB286" s="55"/>
      <c r="AC286" s="55"/>
    </row>
    <row r="287" spans="1:29" ht="15.75">
      <c r="A287" s="52"/>
      <c r="B287" s="53"/>
      <c r="C287" s="54"/>
      <c r="D287" s="54"/>
      <c r="E287" s="54"/>
      <c r="F287" s="54"/>
      <c r="G287" s="55"/>
      <c r="H287" s="55"/>
      <c r="I287" s="55"/>
      <c r="J287" s="55"/>
      <c r="K287" s="55"/>
      <c r="L287" s="55"/>
      <c r="M287" s="55"/>
      <c r="N287" s="55"/>
      <c r="O287" s="55"/>
      <c r="P287" s="55"/>
      <c r="Q287" s="55"/>
      <c r="R287" s="55"/>
      <c r="S287" s="55"/>
      <c r="T287" s="55"/>
      <c r="U287" s="55"/>
      <c r="V287" s="55"/>
      <c r="W287" s="55"/>
      <c r="X287" s="55"/>
      <c r="Y287" s="55"/>
      <c r="Z287" s="55"/>
      <c r="AA287" s="55"/>
      <c r="AB287" s="55"/>
      <c r="AC287" s="55"/>
    </row>
    <row r="288" spans="1:29" ht="15.75">
      <c r="A288" s="52"/>
      <c r="B288" s="53"/>
      <c r="C288" s="54"/>
      <c r="D288" s="54"/>
      <c r="E288" s="54"/>
      <c r="F288" s="54"/>
      <c r="G288" s="55"/>
      <c r="H288" s="55"/>
      <c r="I288" s="55"/>
      <c r="J288" s="55"/>
      <c r="K288" s="55"/>
      <c r="L288" s="55"/>
      <c r="M288" s="55"/>
      <c r="N288" s="55"/>
      <c r="O288" s="55"/>
      <c r="P288" s="55"/>
      <c r="Q288" s="55"/>
      <c r="R288" s="55"/>
      <c r="S288" s="55"/>
      <c r="T288" s="55"/>
      <c r="U288" s="55"/>
      <c r="V288" s="55"/>
      <c r="W288" s="55"/>
      <c r="X288" s="55"/>
      <c r="Y288" s="55"/>
      <c r="Z288" s="55"/>
      <c r="AA288" s="55"/>
      <c r="AB288" s="55"/>
      <c r="AC288" s="55"/>
    </row>
    <row r="289" spans="1:29" ht="15.75">
      <c r="A289" s="52"/>
      <c r="B289" s="53"/>
      <c r="C289" s="54"/>
      <c r="D289" s="54"/>
      <c r="E289" s="54"/>
      <c r="F289" s="54"/>
      <c r="G289" s="55"/>
      <c r="H289" s="55"/>
      <c r="I289" s="55"/>
      <c r="J289" s="55"/>
      <c r="K289" s="55"/>
      <c r="L289" s="55"/>
      <c r="M289" s="55"/>
      <c r="N289" s="55"/>
      <c r="O289" s="55"/>
      <c r="P289" s="55"/>
      <c r="Q289" s="55"/>
      <c r="R289" s="55"/>
      <c r="S289" s="55"/>
      <c r="T289" s="55"/>
      <c r="U289" s="55"/>
      <c r="V289" s="55"/>
      <c r="W289" s="55"/>
      <c r="X289" s="55"/>
      <c r="Y289" s="55"/>
      <c r="Z289" s="55"/>
      <c r="AA289" s="55"/>
      <c r="AB289" s="55"/>
      <c r="AC289" s="55"/>
    </row>
    <row r="290" spans="1:29" ht="15.75">
      <c r="A290" s="52"/>
      <c r="B290" s="53"/>
      <c r="C290" s="54"/>
      <c r="D290" s="54"/>
      <c r="E290" s="54"/>
      <c r="F290" s="54"/>
      <c r="G290" s="55"/>
      <c r="H290" s="55"/>
      <c r="I290" s="55"/>
      <c r="J290" s="55"/>
      <c r="K290" s="55"/>
      <c r="L290" s="55"/>
      <c r="M290" s="55"/>
      <c r="N290" s="55"/>
      <c r="O290" s="55"/>
      <c r="P290" s="55"/>
      <c r="Q290" s="55"/>
      <c r="R290" s="55"/>
      <c r="S290" s="55"/>
      <c r="T290" s="55"/>
      <c r="U290" s="55"/>
      <c r="V290" s="55"/>
      <c r="W290" s="55"/>
      <c r="X290" s="55"/>
      <c r="Y290" s="55"/>
      <c r="Z290" s="55"/>
      <c r="AA290" s="55"/>
      <c r="AB290" s="55"/>
      <c r="AC290" s="55"/>
    </row>
    <row r="291" spans="1:29" ht="15.75">
      <c r="A291" s="52"/>
      <c r="B291" s="53"/>
      <c r="C291" s="54"/>
      <c r="D291" s="54"/>
      <c r="E291" s="54"/>
      <c r="F291" s="54"/>
      <c r="G291" s="55"/>
      <c r="H291" s="55"/>
      <c r="I291" s="55"/>
      <c r="J291" s="55"/>
      <c r="K291" s="55"/>
      <c r="L291" s="55"/>
      <c r="M291" s="55"/>
      <c r="N291" s="55"/>
      <c r="O291" s="55"/>
      <c r="P291" s="55"/>
      <c r="Q291" s="55"/>
      <c r="R291" s="55"/>
      <c r="S291" s="55"/>
      <c r="T291" s="55"/>
      <c r="U291" s="55"/>
      <c r="V291" s="55"/>
      <c r="W291" s="55"/>
      <c r="X291" s="55"/>
      <c r="Y291" s="55"/>
      <c r="Z291" s="55"/>
      <c r="AA291" s="55"/>
      <c r="AB291" s="55"/>
      <c r="AC291" s="55"/>
    </row>
    <row r="292" spans="1:29" ht="15.75">
      <c r="A292" s="52"/>
      <c r="B292" s="53"/>
      <c r="C292" s="54"/>
      <c r="D292" s="54"/>
      <c r="E292" s="54"/>
      <c r="F292" s="54"/>
      <c r="G292" s="55"/>
      <c r="H292" s="55"/>
      <c r="I292" s="55"/>
      <c r="J292" s="55"/>
      <c r="K292" s="55"/>
      <c r="L292" s="55"/>
      <c r="M292" s="55"/>
      <c r="N292" s="55"/>
      <c r="O292" s="55"/>
      <c r="P292" s="55"/>
      <c r="Q292" s="55"/>
      <c r="R292" s="55"/>
      <c r="S292" s="55"/>
      <c r="T292" s="55"/>
      <c r="U292" s="55"/>
      <c r="V292" s="55"/>
      <c r="W292" s="55"/>
      <c r="X292" s="55"/>
      <c r="Y292" s="55"/>
      <c r="Z292" s="55"/>
      <c r="AA292" s="55"/>
      <c r="AB292" s="55"/>
      <c r="AC292" s="55"/>
    </row>
    <row r="293" spans="1:29" ht="15.75">
      <c r="A293" s="52"/>
      <c r="B293" s="53"/>
      <c r="C293" s="54"/>
      <c r="D293" s="54"/>
      <c r="E293" s="54"/>
      <c r="F293" s="54"/>
      <c r="G293" s="55"/>
      <c r="H293" s="55"/>
      <c r="I293" s="55"/>
      <c r="J293" s="55"/>
      <c r="K293" s="55"/>
      <c r="L293" s="55"/>
      <c r="M293" s="55"/>
      <c r="N293" s="55"/>
      <c r="O293" s="55"/>
      <c r="P293" s="55"/>
      <c r="Q293" s="55"/>
      <c r="R293" s="55"/>
      <c r="S293" s="55"/>
      <c r="T293" s="55"/>
      <c r="U293" s="55"/>
      <c r="V293" s="55"/>
      <c r="W293" s="55"/>
      <c r="X293" s="55"/>
      <c r="Y293" s="55"/>
      <c r="Z293" s="55"/>
      <c r="AA293" s="55"/>
      <c r="AB293" s="55"/>
      <c r="AC293" s="55"/>
    </row>
    <row r="294" spans="1:29" ht="15.75">
      <c r="A294" s="52"/>
      <c r="B294" s="53"/>
      <c r="C294" s="54"/>
      <c r="D294" s="54"/>
      <c r="E294" s="54"/>
      <c r="F294" s="54"/>
      <c r="G294" s="55"/>
      <c r="H294" s="55"/>
      <c r="I294" s="55"/>
      <c r="J294" s="55"/>
      <c r="K294" s="55"/>
      <c r="L294" s="55"/>
      <c r="M294" s="55"/>
      <c r="N294" s="55"/>
      <c r="O294" s="55"/>
      <c r="P294" s="55"/>
      <c r="Q294" s="55"/>
      <c r="R294" s="55"/>
      <c r="S294" s="55"/>
      <c r="T294" s="55"/>
      <c r="U294" s="55"/>
      <c r="V294" s="55"/>
      <c r="W294" s="55"/>
      <c r="X294" s="55"/>
      <c r="Y294" s="55"/>
      <c r="Z294" s="55"/>
      <c r="AA294" s="55"/>
      <c r="AB294" s="55"/>
      <c r="AC294" s="55"/>
    </row>
    <row r="295" spans="1:29" ht="15.75">
      <c r="A295" s="52"/>
      <c r="B295" s="53"/>
      <c r="C295" s="54"/>
      <c r="D295" s="54"/>
      <c r="E295" s="54"/>
      <c r="F295" s="54"/>
      <c r="G295" s="55"/>
      <c r="H295" s="55"/>
      <c r="I295" s="55"/>
      <c r="J295" s="55"/>
      <c r="K295" s="55"/>
      <c r="L295" s="55"/>
      <c r="M295" s="55"/>
      <c r="N295" s="55"/>
      <c r="O295" s="55"/>
      <c r="P295" s="55"/>
      <c r="Q295" s="55"/>
      <c r="R295" s="55"/>
      <c r="S295" s="55"/>
      <c r="T295" s="55"/>
      <c r="U295" s="55"/>
      <c r="V295" s="55"/>
      <c r="W295" s="55"/>
      <c r="X295" s="55"/>
      <c r="Y295" s="55"/>
      <c r="Z295" s="55"/>
      <c r="AA295" s="55"/>
      <c r="AB295" s="55"/>
      <c r="AC295" s="55"/>
    </row>
    <row r="296" spans="1:29" ht="15.75">
      <c r="A296" s="52"/>
      <c r="B296" s="53"/>
      <c r="C296" s="54"/>
      <c r="D296" s="54"/>
      <c r="E296" s="54"/>
      <c r="F296" s="54"/>
      <c r="G296" s="55"/>
      <c r="H296" s="55"/>
      <c r="I296" s="55"/>
      <c r="J296" s="55"/>
      <c r="K296" s="55"/>
      <c r="L296" s="55"/>
      <c r="M296" s="55"/>
      <c r="N296" s="55"/>
      <c r="O296" s="55"/>
      <c r="P296" s="55"/>
      <c r="Q296" s="55"/>
      <c r="R296" s="55"/>
      <c r="S296" s="55"/>
      <c r="T296" s="55"/>
      <c r="U296" s="55"/>
      <c r="V296" s="55"/>
      <c r="W296" s="55"/>
      <c r="X296" s="55"/>
      <c r="Y296" s="55"/>
      <c r="Z296" s="55"/>
      <c r="AA296" s="55"/>
      <c r="AB296" s="55"/>
      <c r="AC296" s="55"/>
    </row>
    <row r="297" spans="1:29" ht="15.75">
      <c r="A297" s="52"/>
      <c r="B297" s="53"/>
      <c r="C297" s="54"/>
      <c r="D297" s="54"/>
      <c r="E297" s="54"/>
      <c r="F297" s="54"/>
      <c r="G297" s="55"/>
      <c r="H297" s="55"/>
      <c r="I297" s="55"/>
      <c r="J297" s="55"/>
      <c r="K297" s="55"/>
      <c r="L297" s="55"/>
      <c r="M297" s="55"/>
      <c r="N297" s="55"/>
      <c r="O297" s="55"/>
      <c r="P297" s="55"/>
      <c r="Q297" s="55"/>
      <c r="R297" s="55"/>
      <c r="S297" s="55"/>
      <c r="T297" s="55"/>
      <c r="U297" s="55"/>
      <c r="V297" s="55"/>
      <c r="W297" s="55"/>
      <c r="X297" s="55"/>
      <c r="Y297" s="55"/>
      <c r="Z297" s="55"/>
      <c r="AA297" s="55"/>
      <c r="AB297" s="55"/>
      <c r="AC297" s="55"/>
    </row>
    <row r="298" spans="1:29" ht="15.75">
      <c r="A298" s="52"/>
      <c r="B298" s="53"/>
      <c r="C298" s="54"/>
      <c r="D298" s="54"/>
      <c r="E298" s="54"/>
      <c r="F298" s="54"/>
      <c r="G298" s="55"/>
      <c r="H298" s="55"/>
      <c r="I298" s="55"/>
      <c r="J298" s="55"/>
      <c r="K298" s="55"/>
      <c r="L298" s="55"/>
      <c r="M298" s="55"/>
      <c r="N298" s="55"/>
      <c r="O298" s="55"/>
      <c r="P298" s="55"/>
      <c r="Q298" s="55"/>
      <c r="R298" s="55"/>
      <c r="S298" s="55"/>
      <c r="T298" s="55"/>
      <c r="U298" s="55"/>
      <c r="V298" s="55"/>
      <c r="W298" s="55"/>
      <c r="X298" s="55"/>
      <c r="Y298" s="55"/>
      <c r="Z298" s="55"/>
      <c r="AA298" s="55"/>
      <c r="AB298" s="55"/>
      <c r="AC298" s="55"/>
    </row>
    <row r="299" spans="1:29" ht="15.75">
      <c r="A299" s="52"/>
      <c r="B299" s="53"/>
      <c r="C299" s="54"/>
      <c r="D299" s="54"/>
      <c r="E299" s="54"/>
      <c r="F299" s="54"/>
      <c r="G299" s="55"/>
      <c r="H299" s="55"/>
      <c r="I299" s="55"/>
      <c r="J299" s="55"/>
      <c r="K299" s="55"/>
      <c r="L299" s="55"/>
      <c r="M299" s="55"/>
      <c r="N299" s="55"/>
      <c r="O299" s="55"/>
      <c r="P299" s="55"/>
      <c r="Q299" s="55"/>
      <c r="R299" s="55"/>
      <c r="S299" s="55"/>
      <c r="T299" s="55"/>
      <c r="U299" s="55"/>
      <c r="V299" s="55"/>
      <c r="W299" s="55"/>
      <c r="X299" s="55"/>
      <c r="Y299" s="55"/>
      <c r="Z299" s="55"/>
      <c r="AA299" s="55"/>
      <c r="AB299" s="55"/>
      <c r="AC299" s="55"/>
    </row>
    <row r="300" spans="1:29" ht="15.75">
      <c r="A300" s="52"/>
      <c r="B300" s="53"/>
      <c r="C300" s="54"/>
      <c r="D300" s="54"/>
      <c r="E300" s="54"/>
      <c r="F300" s="54"/>
      <c r="G300" s="55"/>
      <c r="H300" s="55"/>
      <c r="I300" s="55"/>
      <c r="J300" s="55"/>
      <c r="K300" s="55"/>
      <c r="L300" s="55"/>
      <c r="M300" s="55"/>
      <c r="N300" s="55"/>
      <c r="O300" s="55"/>
      <c r="P300" s="55"/>
      <c r="Q300" s="55"/>
      <c r="R300" s="55"/>
      <c r="S300" s="55"/>
      <c r="T300" s="55"/>
      <c r="U300" s="55"/>
      <c r="V300" s="55"/>
      <c r="W300" s="55"/>
      <c r="X300" s="55"/>
      <c r="Y300" s="55"/>
      <c r="Z300" s="55"/>
      <c r="AA300" s="55"/>
      <c r="AB300" s="55"/>
      <c r="AC300" s="55"/>
    </row>
    <row r="301" spans="1:29" ht="15.75">
      <c r="A301" s="52"/>
      <c r="B301" s="53"/>
      <c r="C301" s="54"/>
      <c r="D301" s="54"/>
      <c r="E301" s="54"/>
      <c r="F301" s="54"/>
      <c r="G301" s="55"/>
      <c r="H301" s="55"/>
      <c r="I301" s="55"/>
      <c r="J301" s="55"/>
      <c r="K301" s="55"/>
      <c r="L301" s="55"/>
      <c r="M301" s="55"/>
      <c r="N301" s="55"/>
      <c r="O301" s="55"/>
      <c r="P301" s="55"/>
      <c r="Q301" s="55"/>
      <c r="R301" s="55"/>
      <c r="S301" s="55"/>
      <c r="T301" s="55"/>
      <c r="U301" s="55"/>
      <c r="V301" s="55"/>
      <c r="W301" s="55"/>
      <c r="X301" s="55"/>
      <c r="Y301" s="55"/>
      <c r="Z301" s="55"/>
      <c r="AA301" s="55"/>
      <c r="AB301" s="55"/>
      <c r="AC301" s="55"/>
    </row>
    <row r="302" spans="1:29" ht="15.75">
      <c r="A302" s="52"/>
      <c r="B302" s="53"/>
      <c r="C302" s="54"/>
      <c r="D302" s="54"/>
      <c r="E302" s="54"/>
      <c r="F302" s="54"/>
      <c r="G302" s="55"/>
      <c r="H302" s="55"/>
      <c r="I302" s="55"/>
      <c r="J302" s="55"/>
      <c r="K302" s="55"/>
      <c r="L302" s="55"/>
      <c r="M302" s="55"/>
      <c r="N302" s="55"/>
      <c r="O302" s="55"/>
      <c r="P302" s="55"/>
      <c r="Q302" s="55"/>
      <c r="R302" s="55"/>
      <c r="S302" s="55"/>
      <c r="T302" s="55"/>
      <c r="U302" s="55"/>
      <c r="V302" s="55"/>
      <c r="W302" s="55"/>
      <c r="X302" s="55"/>
      <c r="Y302" s="55"/>
      <c r="Z302" s="55"/>
      <c r="AA302" s="55"/>
      <c r="AB302" s="55"/>
      <c r="AC302" s="55"/>
    </row>
    <row r="303" spans="1:29" ht="15.75">
      <c r="A303" s="52"/>
      <c r="B303" s="53"/>
      <c r="C303" s="54"/>
      <c r="D303" s="54"/>
      <c r="E303" s="54"/>
      <c r="F303" s="54"/>
      <c r="G303" s="55"/>
      <c r="H303" s="55"/>
      <c r="I303" s="55"/>
      <c r="J303" s="55"/>
      <c r="K303" s="55"/>
      <c r="L303" s="55"/>
      <c r="M303" s="55"/>
      <c r="N303" s="55"/>
      <c r="O303" s="55"/>
      <c r="P303" s="55"/>
      <c r="Q303" s="55"/>
      <c r="R303" s="55"/>
      <c r="S303" s="55"/>
      <c r="T303" s="55"/>
      <c r="U303" s="55"/>
      <c r="V303" s="55"/>
      <c r="W303" s="55"/>
      <c r="X303" s="55"/>
      <c r="Y303" s="55"/>
      <c r="Z303" s="55"/>
      <c r="AA303" s="55"/>
      <c r="AB303" s="55"/>
      <c r="AC303" s="55"/>
    </row>
    <row r="304" spans="1:29" ht="15.75">
      <c r="A304" s="52"/>
      <c r="B304" s="53"/>
      <c r="C304" s="54"/>
      <c r="D304" s="54"/>
      <c r="E304" s="54"/>
      <c r="F304" s="54"/>
      <c r="G304" s="55"/>
      <c r="H304" s="55"/>
      <c r="I304" s="55"/>
      <c r="J304" s="55"/>
      <c r="K304" s="55"/>
      <c r="L304" s="55"/>
      <c r="M304" s="55"/>
      <c r="N304" s="55"/>
      <c r="O304" s="55"/>
      <c r="P304" s="55"/>
      <c r="Q304" s="55"/>
      <c r="R304" s="55"/>
      <c r="S304" s="55"/>
      <c r="T304" s="55"/>
      <c r="U304" s="55"/>
      <c r="V304" s="55"/>
      <c r="W304" s="55"/>
      <c r="X304" s="55"/>
      <c r="Y304" s="55"/>
      <c r="Z304" s="55"/>
      <c r="AA304" s="55"/>
      <c r="AB304" s="55"/>
      <c r="AC304" s="55"/>
    </row>
    <row r="305" spans="1:29" ht="15.75">
      <c r="A305" s="52"/>
      <c r="B305" s="53"/>
      <c r="C305" s="54"/>
      <c r="D305" s="54"/>
      <c r="E305" s="54"/>
      <c r="F305" s="54"/>
      <c r="G305" s="55"/>
      <c r="H305" s="55"/>
      <c r="I305" s="55"/>
      <c r="J305" s="55"/>
      <c r="K305" s="55"/>
      <c r="L305" s="55"/>
      <c r="M305" s="55"/>
      <c r="N305" s="55"/>
      <c r="O305" s="55"/>
      <c r="P305" s="55"/>
      <c r="Q305" s="55"/>
      <c r="R305" s="55"/>
      <c r="S305" s="55"/>
      <c r="T305" s="55"/>
      <c r="U305" s="55"/>
      <c r="V305" s="55"/>
      <c r="W305" s="55"/>
      <c r="X305" s="55"/>
      <c r="Y305" s="55"/>
      <c r="Z305" s="55"/>
      <c r="AA305" s="55"/>
      <c r="AB305" s="55"/>
      <c r="AC305" s="55"/>
    </row>
    <row r="306" spans="1:29" ht="15.75">
      <c r="A306" s="52"/>
      <c r="B306" s="53"/>
      <c r="C306" s="54"/>
      <c r="D306" s="54"/>
      <c r="E306" s="54"/>
      <c r="F306" s="54"/>
      <c r="G306" s="55"/>
      <c r="H306" s="55"/>
      <c r="I306" s="55"/>
      <c r="J306" s="55"/>
      <c r="K306" s="55"/>
      <c r="L306" s="55"/>
      <c r="M306" s="55"/>
      <c r="N306" s="55"/>
      <c r="O306" s="55"/>
      <c r="P306" s="55"/>
      <c r="Q306" s="55"/>
      <c r="R306" s="55"/>
      <c r="S306" s="55"/>
      <c r="T306" s="55"/>
      <c r="U306" s="55"/>
      <c r="V306" s="55"/>
      <c r="W306" s="55"/>
      <c r="X306" s="55"/>
      <c r="Y306" s="55"/>
      <c r="Z306" s="55"/>
      <c r="AA306" s="55"/>
      <c r="AB306" s="55"/>
      <c r="AC306" s="55"/>
    </row>
    <row r="307" spans="1:29" ht="15.75">
      <c r="A307" s="52"/>
      <c r="B307" s="53"/>
      <c r="C307" s="54"/>
      <c r="D307" s="54"/>
      <c r="E307" s="54"/>
      <c r="F307" s="54"/>
      <c r="G307" s="55"/>
      <c r="H307" s="55"/>
      <c r="I307" s="55"/>
      <c r="J307" s="55"/>
      <c r="K307" s="55"/>
      <c r="L307" s="55"/>
      <c r="M307" s="55"/>
      <c r="N307" s="55"/>
      <c r="O307" s="55"/>
      <c r="P307" s="55"/>
      <c r="Q307" s="55"/>
      <c r="R307" s="55"/>
      <c r="S307" s="55"/>
      <c r="T307" s="55"/>
      <c r="U307" s="55"/>
      <c r="V307" s="55"/>
      <c r="W307" s="55"/>
      <c r="X307" s="55"/>
      <c r="Y307" s="55"/>
      <c r="Z307" s="55"/>
      <c r="AA307" s="55"/>
      <c r="AB307" s="55"/>
      <c r="AC307" s="55"/>
    </row>
    <row r="308" spans="1:29" ht="15.75">
      <c r="A308" s="52"/>
      <c r="B308" s="53"/>
      <c r="C308" s="54"/>
      <c r="D308" s="54"/>
      <c r="E308" s="54"/>
      <c r="F308" s="54"/>
      <c r="G308" s="55"/>
      <c r="H308" s="55"/>
      <c r="I308" s="55"/>
      <c r="J308" s="55"/>
      <c r="K308" s="55"/>
      <c r="L308" s="55"/>
      <c r="M308" s="55"/>
      <c r="N308" s="55"/>
      <c r="O308" s="55"/>
      <c r="P308" s="55"/>
      <c r="Q308" s="55"/>
      <c r="R308" s="55"/>
      <c r="S308" s="55"/>
      <c r="T308" s="55"/>
      <c r="U308" s="55"/>
      <c r="V308" s="55"/>
      <c r="W308" s="55"/>
      <c r="X308" s="55"/>
      <c r="Y308" s="55"/>
      <c r="Z308" s="55"/>
      <c r="AA308" s="55"/>
      <c r="AB308" s="55"/>
      <c r="AC308" s="55"/>
    </row>
    <row r="309" spans="1:29" ht="15.75">
      <c r="A309" s="52"/>
      <c r="B309" s="53"/>
      <c r="C309" s="54"/>
      <c r="D309" s="54"/>
      <c r="E309" s="54"/>
      <c r="F309" s="54"/>
      <c r="G309" s="55"/>
      <c r="H309" s="55"/>
      <c r="I309" s="55"/>
      <c r="J309" s="55"/>
      <c r="K309" s="55"/>
      <c r="L309" s="55"/>
      <c r="M309" s="55"/>
      <c r="N309" s="55"/>
      <c r="O309" s="55"/>
      <c r="P309" s="55"/>
      <c r="Q309" s="55"/>
      <c r="R309" s="55"/>
      <c r="S309" s="55"/>
      <c r="T309" s="55"/>
      <c r="U309" s="55"/>
      <c r="V309" s="55"/>
      <c r="W309" s="55"/>
      <c r="X309" s="55"/>
      <c r="Y309" s="55"/>
      <c r="Z309" s="55"/>
      <c r="AA309" s="55"/>
      <c r="AB309" s="55"/>
      <c r="AC309" s="55"/>
    </row>
    <row r="310" spans="1:29" ht="15.75">
      <c r="A310" s="52"/>
      <c r="B310" s="53"/>
      <c r="C310" s="54"/>
      <c r="D310" s="54"/>
      <c r="E310" s="54"/>
      <c r="F310" s="54"/>
      <c r="G310" s="55"/>
      <c r="H310" s="55"/>
      <c r="I310" s="55"/>
      <c r="J310" s="55"/>
      <c r="K310" s="55"/>
      <c r="L310" s="55"/>
      <c r="M310" s="55"/>
      <c r="N310" s="55"/>
      <c r="O310" s="55"/>
      <c r="P310" s="55"/>
      <c r="Q310" s="55"/>
      <c r="R310" s="55"/>
      <c r="S310" s="55"/>
      <c r="T310" s="55"/>
      <c r="U310" s="55"/>
      <c r="V310" s="55"/>
      <c r="W310" s="55"/>
      <c r="X310" s="55"/>
      <c r="Y310" s="55"/>
      <c r="Z310" s="55"/>
      <c r="AA310" s="55"/>
      <c r="AB310" s="55"/>
      <c r="AC310" s="55"/>
    </row>
    <row r="311" spans="1:29" ht="15.75">
      <c r="A311" s="52"/>
      <c r="B311" s="53"/>
      <c r="C311" s="54"/>
      <c r="D311" s="54"/>
      <c r="E311" s="54"/>
      <c r="F311" s="54"/>
      <c r="G311" s="55"/>
      <c r="H311" s="55"/>
      <c r="I311" s="55"/>
      <c r="J311" s="55"/>
      <c r="K311" s="55"/>
      <c r="L311" s="55"/>
      <c r="M311" s="55"/>
      <c r="N311" s="55"/>
      <c r="O311" s="55"/>
      <c r="P311" s="55"/>
      <c r="Q311" s="55"/>
      <c r="R311" s="55"/>
      <c r="S311" s="55"/>
      <c r="T311" s="55"/>
      <c r="U311" s="55"/>
      <c r="V311" s="55"/>
      <c r="W311" s="55"/>
      <c r="X311" s="55"/>
      <c r="Y311" s="55"/>
      <c r="Z311" s="55"/>
      <c r="AA311" s="55"/>
      <c r="AB311" s="55"/>
      <c r="AC311" s="55"/>
    </row>
    <row r="312" spans="1:29" ht="15.75">
      <c r="A312" s="52"/>
      <c r="B312" s="53"/>
      <c r="C312" s="54"/>
      <c r="D312" s="54"/>
      <c r="E312" s="54"/>
      <c r="F312" s="54"/>
      <c r="G312" s="55"/>
      <c r="H312" s="55"/>
      <c r="I312" s="55"/>
      <c r="J312" s="55"/>
      <c r="K312" s="55"/>
      <c r="L312" s="55"/>
      <c r="M312" s="55"/>
      <c r="N312" s="55"/>
      <c r="O312" s="55"/>
      <c r="P312" s="55"/>
      <c r="Q312" s="55"/>
      <c r="R312" s="55"/>
      <c r="S312" s="55"/>
      <c r="T312" s="55"/>
      <c r="U312" s="55"/>
      <c r="V312" s="55"/>
      <c r="W312" s="55"/>
      <c r="X312" s="55"/>
      <c r="Y312" s="55"/>
      <c r="Z312" s="55"/>
      <c r="AA312" s="55"/>
      <c r="AB312" s="55"/>
      <c r="AC312" s="55"/>
    </row>
    <row r="313" spans="1:29" ht="15.75">
      <c r="A313" s="52"/>
      <c r="B313" s="53"/>
      <c r="C313" s="54"/>
      <c r="D313" s="54"/>
      <c r="E313" s="54"/>
      <c r="F313" s="54"/>
      <c r="G313" s="55"/>
      <c r="H313" s="55"/>
      <c r="I313" s="55"/>
      <c r="J313" s="55"/>
      <c r="K313" s="55"/>
      <c r="L313" s="55"/>
      <c r="M313" s="55"/>
      <c r="N313" s="55"/>
      <c r="O313" s="55"/>
      <c r="P313" s="55"/>
      <c r="Q313" s="55"/>
      <c r="R313" s="55"/>
      <c r="S313" s="55"/>
      <c r="T313" s="55"/>
      <c r="U313" s="55"/>
      <c r="V313" s="55"/>
      <c r="W313" s="55"/>
      <c r="X313" s="55"/>
      <c r="Y313" s="55"/>
      <c r="Z313" s="55"/>
      <c r="AA313" s="55"/>
      <c r="AB313" s="55"/>
      <c r="AC313" s="55"/>
    </row>
    <row r="314" spans="1:29" ht="15.75">
      <c r="A314" s="52"/>
      <c r="B314" s="53"/>
      <c r="C314" s="54"/>
      <c r="D314" s="54"/>
      <c r="E314" s="54"/>
      <c r="F314" s="54"/>
      <c r="G314" s="55"/>
      <c r="H314" s="55"/>
      <c r="I314" s="55"/>
      <c r="J314" s="55"/>
      <c r="K314" s="55"/>
      <c r="L314" s="55"/>
      <c r="M314" s="55"/>
      <c r="N314" s="55"/>
      <c r="O314" s="55"/>
      <c r="P314" s="55"/>
      <c r="Q314" s="55"/>
      <c r="R314" s="55"/>
      <c r="S314" s="55"/>
      <c r="T314" s="55"/>
      <c r="U314" s="55"/>
      <c r="V314" s="55"/>
      <c r="W314" s="55"/>
      <c r="X314" s="55"/>
      <c r="Y314" s="55"/>
      <c r="Z314" s="55"/>
      <c r="AA314" s="55"/>
      <c r="AB314" s="55"/>
      <c r="AC314" s="55"/>
    </row>
    <row r="315" spans="1:29" ht="15.75">
      <c r="A315" s="52"/>
      <c r="B315" s="53"/>
      <c r="C315" s="54"/>
      <c r="D315" s="54"/>
      <c r="E315" s="54"/>
      <c r="F315" s="54"/>
      <c r="G315" s="55"/>
      <c r="H315" s="55"/>
      <c r="I315" s="55"/>
      <c r="J315" s="55"/>
      <c r="K315" s="55"/>
      <c r="L315" s="55"/>
      <c r="M315" s="55"/>
      <c r="N315" s="55"/>
      <c r="O315" s="55"/>
      <c r="P315" s="55"/>
      <c r="Q315" s="55"/>
      <c r="R315" s="55"/>
      <c r="S315" s="55"/>
      <c r="T315" s="55"/>
      <c r="U315" s="55"/>
      <c r="V315" s="55"/>
      <c r="W315" s="55"/>
      <c r="X315" s="55"/>
      <c r="Y315" s="55"/>
      <c r="Z315" s="55"/>
      <c r="AA315" s="55"/>
      <c r="AB315" s="55"/>
      <c r="AC315" s="55"/>
    </row>
    <row r="316" spans="1:29" ht="15.75">
      <c r="A316" s="52"/>
      <c r="B316" s="53"/>
      <c r="C316" s="54"/>
      <c r="D316" s="54"/>
      <c r="E316" s="54"/>
      <c r="F316" s="54"/>
      <c r="G316" s="55"/>
      <c r="H316" s="55"/>
      <c r="I316" s="55"/>
      <c r="J316" s="55"/>
      <c r="K316" s="55"/>
      <c r="L316" s="55"/>
      <c r="M316" s="55"/>
      <c r="N316" s="55"/>
      <c r="O316" s="55"/>
      <c r="P316" s="55"/>
      <c r="Q316" s="55"/>
      <c r="R316" s="55"/>
      <c r="S316" s="55"/>
      <c r="T316" s="55"/>
      <c r="U316" s="55"/>
      <c r="V316" s="55"/>
      <c r="W316" s="55"/>
      <c r="X316" s="55"/>
      <c r="Y316" s="55"/>
      <c r="Z316" s="55"/>
      <c r="AA316" s="55"/>
      <c r="AB316" s="55"/>
      <c r="AC316" s="55"/>
    </row>
    <row r="317" spans="1:29" ht="15.75">
      <c r="A317" s="52"/>
      <c r="B317" s="53"/>
      <c r="C317" s="54"/>
      <c r="D317" s="54"/>
      <c r="E317" s="54"/>
      <c r="F317" s="54"/>
      <c r="G317" s="55"/>
      <c r="H317" s="55"/>
      <c r="I317" s="55"/>
      <c r="J317" s="55"/>
      <c r="K317" s="55"/>
      <c r="L317" s="55"/>
      <c r="M317" s="55"/>
      <c r="N317" s="55"/>
      <c r="O317" s="55"/>
      <c r="P317" s="55"/>
      <c r="Q317" s="55"/>
      <c r="R317" s="55"/>
      <c r="S317" s="55"/>
      <c r="T317" s="55"/>
      <c r="U317" s="55"/>
      <c r="V317" s="55"/>
      <c r="W317" s="55"/>
      <c r="X317" s="55"/>
      <c r="Y317" s="55"/>
      <c r="Z317" s="55"/>
      <c r="AA317" s="55"/>
      <c r="AB317" s="55"/>
      <c r="AC317" s="55"/>
    </row>
    <row r="318" spans="1:29" ht="15.75">
      <c r="A318" s="52"/>
      <c r="B318" s="53"/>
      <c r="C318" s="54"/>
      <c r="D318" s="54"/>
      <c r="E318" s="54"/>
      <c r="F318" s="54"/>
      <c r="G318" s="55"/>
      <c r="H318" s="55"/>
      <c r="I318" s="55"/>
      <c r="J318" s="55"/>
      <c r="K318" s="55"/>
      <c r="L318" s="55"/>
      <c r="M318" s="55"/>
      <c r="N318" s="55"/>
      <c r="O318" s="55"/>
      <c r="P318" s="55"/>
      <c r="Q318" s="55"/>
      <c r="R318" s="55"/>
      <c r="S318" s="55"/>
      <c r="T318" s="55"/>
      <c r="U318" s="55"/>
      <c r="V318" s="55"/>
      <c r="W318" s="55"/>
      <c r="X318" s="55"/>
      <c r="Y318" s="55"/>
      <c r="Z318" s="55"/>
      <c r="AA318" s="55"/>
      <c r="AB318" s="55"/>
      <c r="AC318" s="55"/>
    </row>
    <row r="319" spans="1:29" ht="15.75">
      <c r="A319" s="52"/>
      <c r="B319" s="53"/>
      <c r="C319" s="54"/>
      <c r="D319" s="54"/>
      <c r="E319" s="54"/>
      <c r="F319" s="54"/>
      <c r="G319" s="55"/>
      <c r="H319" s="55"/>
      <c r="I319" s="55"/>
      <c r="J319" s="55"/>
      <c r="K319" s="55"/>
      <c r="L319" s="55"/>
      <c r="M319" s="55"/>
      <c r="N319" s="55"/>
      <c r="O319" s="55"/>
      <c r="P319" s="55"/>
      <c r="Q319" s="55"/>
      <c r="R319" s="55"/>
      <c r="S319" s="55"/>
      <c r="T319" s="55"/>
      <c r="U319" s="55"/>
      <c r="V319" s="55"/>
      <c r="W319" s="55"/>
      <c r="X319" s="55"/>
      <c r="Y319" s="55"/>
      <c r="Z319" s="55"/>
      <c r="AA319" s="55"/>
      <c r="AB319" s="55"/>
      <c r="AC319" s="55"/>
    </row>
    <row r="320" spans="1:29" ht="15.75">
      <c r="A320" s="52"/>
      <c r="B320" s="53"/>
      <c r="C320" s="54"/>
      <c r="D320" s="54"/>
      <c r="E320" s="54"/>
      <c r="F320" s="54"/>
      <c r="G320" s="55"/>
      <c r="H320" s="55"/>
      <c r="I320" s="55"/>
      <c r="J320" s="55"/>
      <c r="K320" s="55"/>
      <c r="L320" s="55"/>
      <c r="M320" s="55"/>
      <c r="N320" s="55"/>
      <c r="O320" s="55"/>
      <c r="P320" s="55"/>
      <c r="Q320" s="55"/>
      <c r="R320" s="55"/>
      <c r="S320" s="55"/>
      <c r="T320" s="55"/>
      <c r="U320" s="55"/>
      <c r="V320" s="55"/>
      <c r="W320" s="55"/>
      <c r="X320" s="55"/>
      <c r="Y320" s="55"/>
      <c r="Z320" s="55"/>
      <c r="AA320" s="55"/>
      <c r="AB320" s="55"/>
      <c r="AC320" s="55"/>
    </row>
    <row r="321" spans="1:29" ht="15.75">
      <c r="A321" s="52"/>
      <c r="B321" s="53"/>
      <c r="C321" s="54"/>
      <c r="D321" s="54"/>
      <c r="E321" s="54"/>
      <c r="F321" s="54"/>
      <c r="G321" s="55"/>
      <c r="H321" s="55"/>
      <c r="I321" s="55"/>
      <c r="J321" s="55"/>
      <c r="K321" s="55"/>
      <c r="L321" s="55"/>
      <c r="M321" s="55"/>
      <c r="N321" s="55"/>
      <c r="O321" s="55"/>
      <c r="P321" s="55"/>
      <c r="Q321" s="55"/>
      <c r="R321" s="55"/>
      <c r="S321" s="55"/>
      <c r="T321" s="55"/>
      <c r="U321" s="55"/>
      <c r="V321" s="55"/>
      <c r="W321" s="55"/>
      <c r="X321" s="55"/>
      <c r="Y321" s="55"/>
      <c r="Z321" s="55"/>
      <c r="AA321" s="55"/>
      <c r="AB321" s="55"/>
      <c r="AC321" s="55"/>
    </row>
    <row r="322" spans="1:29" ht="15.75">
      <c r="A322" s="52"/>
      <c r="B322" s="53"/>
      <c r="C322" s="54"/>
      <c r="D322" s="54"/>
      <c r="E322" s="54"/>
      <c r="F322" s="54"/>
      <c r="G322" s="55"/>
      <c r="H322" s="55"/>
      <c r="I322" s="55"/>
      <c r="J322" s="55"/>
      <c r="K322" s="55"/>
      <c r="L322" s="55"/>
      <c r="M322" s="55"/>
      <c r="N322" s="55"/>
      <c r="O322" s="55"/>
      <c r="P322" s="55"/>
      <c r="Q322" s="55"/>
      <c r="R322" s="55"/>
      <c r="S322" s="55"/>
      <c r="T322" s="55"/>
      <c r="U322" s="55"/>
      <c r="V322" s="55"/>
      <c r="W322" s="55"/>
      <c r="X322" s="55"/>
      <c r="Y322" s="55"/>
      <c r="Z322" s="55"/>
      <c r="AA322" s="55"/>
      <c r="AB322" s="55"/>
      <c r="AC322" s="55"/>
    </row>
    <row r="323" spans="1:29" ht="15.75">
      <c r="A323" s="52"/>
      <c r="B323" s="53"/>
      <c r="C323" s="54"/>
      <c r="D323" s="54"/>
      <c r="E323" s="54"/>
      <c r="F323" s="54"/>
      <c r="G323" s="55"/>
      <c r="H323" s="55"/>
      <c r="I323" s="55"/>
      <c r="J323" s="55"/>
      <c r="K323" s="55"/>
      <c r="L323" s="55"/>
      <c r="M323" s="55"/>
      <c r="N323" s="55"/>
      <c r="O323" s="55"/>
      <c r="P323" s="55"/>
      <c r="Q323" s="55"/>
      <c r="R323" s="55"/>
      <c r="S323" s="55"/>
      <c r="T323" s="55"/>
      <c r="U323" s="55"/>
      <c r="V323" s="55"/>
      <c r="W323" s="55"/>
      <c r="X323" s="55"/>
      <c r="Y323" s="55"/>
      <c r="Z323" s="55"/>
      <c r="AA323" s="55"/>
      <c r="AB323" s="55"/>
      <c r="AC323" s="55"/>
    </row>
    <row r="324" spans="1:29" ht="15.75">
      <c r="A324" s="52"/>
      <c r="B324" s="53"/>
      <c r="C324" s="54"/>
      <c r="D324" s="54"/>
      <c r="E324" s="54"/>
      <c r="F324" s="54"/>
      <c r="G324" s="55"/>
      <c r="H324" s="55"/>
      <c r="I324" s="55"/>
      <c r="J324" s="55"/>
      <c r="K324" s="55"/>
      <c r="L324" s="55"/>
      <c r="M324" s="55"/>
      <c r="N324" s="55"/>
      <c r="O324" s="55"/>
      <c r="P324" s="55"/>
      <c r="Q324" s="55"/>
      <c r="R324" s="55"/>
      <c r="S324" s="55"/>
      <c r="T324" s="55"/>
      <c r="U324" s="55"/>
      <c r="V324" s="55"/>
      <c r="W324" s="55"/>
      <c r="X324" s="55"/>
      <c r="Y324" s="55"/>
      <c r="Z324" s="55"/>
      <c r="AA324" s="55"/>
      <c r="AB324" s="55"/>
      <c r="AC324" s="55"/>
    </row>
    <row r="325" spans="1:29" ht="15.75">
      <c r="A325" s="52"/>
      <c r="B325" s="53"/>
      <c r="C325" s="54"/>
      <c r="D325" s="54"/>
      <c r="E325" s="54"/>
      <c r="F325" s="54"/>
      <c r="G325" s="55"/>
      <c r="H325" s="55"/>
      <c r="I325" s="55"/>
      <c r="J325" s="55"/>
      <c r="K325" s="55"/>
      <c r="L325" s="55"/>
      <c r="M325" s="55"/>
      <c r="N325" s="55"/>
      <c r="O325" s="55"/>
      <c r="P325" s="55"/>
      <c r="Q325" s="55"/>
      <c r="R325" s="55"/>
      <c r="S325" s="55"/>
      <c r="T325" s="55"/>
      <c r="U325" s="55"/>
      <c r="V325" s="55"/>
      <c r="W325" s="55"/>
      <c r="X325" s="55"/>
      <c r="Y325" s="55"/>
      <c r="Z325" s="55"/>
      <c r="AA325" s="55"/>
      <c r="AB325" s="55"/>
      <c r="AC325" s="55"/>
    </row>
    <row r="326" spans="1:29" ht="15.75">
      <c r="A326" s="52"/>
      <c r="B326" s="53"/>
      <c r="C326" s="54"/>
      <c r="D326" s="54"/>
      <c r="E326" s="54"/>
      <c r="F326" s="54"/>
      <c r="G326" s="55"/>
      <c r="H326" s="55"/>
      <c r="I326" s="55"/>
      <c r="J326" s="55"/>
      <c r="K326" s="55"/>
      <c r="L326" s="55"/>
      <c r="M326" s="55"/>
      <c r="N326" s="55"/>
      <c r="O326" s="55"/>
      <c r="P326" s="55"/>
      <c r="Q326" s="55"/>
      <c r="R326" s="55"/>
      <c r="S326" s="55"/>
      <c r="T326" s="55"/>
      <c r="U326" s="55"/>
      <c r="V326" s="55"/>
      <c r="W326" s="55"/>
      <c r="X326" s="55"/>
      <c r="Y326" s="55"/>
      <c r="Z326" s="55"/>
      <c r="AA326" s="55"/>
      <c r="AB326" s="55"/>
      <c r="AC326" s="55"/>
    </row>
    <row r="327" spans="1:29" ht="15.75">
      <c r="A327" s="52"/>
      <c r="B327" s="53"/>
      <c r="C327" s="54"/>
      <c r="D327" s="54"/>
      <c r="E327" s="54"/>
      <c r="F327" s="54"/>
      <c r="G327" s="55"/>
      <c r="H327" s="55"/>
      <c r="I327" s="55"/>
      <c r="J327" s="55"/>
      <c r="K327" s="55"/>
      <c r="L327" s="55"/>
      <c r="M327" s="55"/>
      <c r="N327" s="55"/>
      <c r="O327" s="55"/>
      <c r="P327" s="55"/>
      <c r="Q327" s="55"/>
      <c r="R327" s="55"/>
      <c r="S327" s="55"/>
      <c r="T327" s="55"/>
      <c r="U327" s="55"/>
      <c r="V327" s="55"/>
      <c r="W327" s="55"/>
      <c r="X327" s="55"/>
      <c r="Y327" s="55"/>
      <c r="Z327" s="55"/>
      <c r="AA327" s="55"/>
      <c r="AB327" s="55"/>
      <c r="AC327" s="55"/>
    </row>
    <row r="328" spans="1:29" ht="15.75">
      <c r="A328" s="52"/>
      <c r="B328" s="53"/>
      <c r="C328" s="54"/>
      <c r="D328" s="54"/>
      <c r="E328" s="54"/>
      <c r="F328" s="54"/>
      <c r="G328" s="55"/>
      <c r="H328" s="55"/>
      <c r="I328" s="55"/>
      <c r="J328" s="55"/>
      <c r="K328" s="55"/>
      <c r="L328" s="55"/>
      <c r="M328" s="55"/>
      <c r="N328" s="55"/>
      <c r="O328" s="55"/>
      <c r="P328" s="55"/>
      <c r="Q328" s="55"/>
      <c r="R328" s="55"/>
      <c r="S328" s="55"/>
      <c r="T328" s="55"/>
      <c r="U328" s="55"/>
      <c r="V328" s="55"/>
      <c r="W328" s="55"/>
      <c r="X328" s="55"/>
      <c r="Y328" s="55"/>
      <c r="Z328" s="55"/>
      <c r="AA328" s="55"/>
      <c r="AB328" s="55"/>
      <c r="AC328" s="55"/>
    </row>
    <row r="329" spans="1:29" ht="15.75">
      <c r="A329" s="52"/>
      <c r="B329" s="53"/>
      <c r="C329" s="54"/>
      <c r="D329" s="54"/>
      <c r="E329" s="54"/>
      <c r="F329" s="54"/>
      <c r="G329" s="55"/>
      <c r="H329" s="55"/>
      <c r="I329" s="55"/>
      <c r="J329" s="55"/>
      <c r="K329" s="55"/>
      <c r="L329" s="55"/>
      <c r="M329" s="55"/>
      <c r="N329" s="55"/>
      <c r="O329" s="55"/>
      <c r="P329" s="55"/>
      <c r="Q329" s="55"/>
      <c r="R329" s="55"/>
      <c r="S329" s="55"/>
      <c r="T329" s="55"/>
      <c r="U329" s="55"/>
      <c r="V329" s="55"/>
      <c r="W329" s="55"/>
      <c r="X329" s="55"/>
      <c r="Y329" s="55"/>
      <c r="Z329" s="55"/>
      <c r="AA329" s="55"/>
      <c r="AB329" s="55"/>
      <c r="AC329" s="55"/>
    </row>
    <row r="330" spans="1:29" ht="15.75">
      <c r="A330" s="52"/>
      <c r="B330" s="53"/>
      <c r="C330" s="54"/>
      <c r="D330" s="54"/>
      <c r="E330" s="54"/>
      <c r="F330" s="54"/>
      <c r="G330" s="55"/>
      <c r="H330" s="55"/>
      <c r="I330" s="55"/>
      <c r="J330" s="55"/>
      <c r="K330" s="55"/>
      <c r="L330" s="55"/>
      <c r="M330" s="55"/>
      <c r="N330" s="55"/>
      <c r="O330" s="55"/>
      <c r="P330" s="55"/>
      <c r="Q330" s="55"/>
      <c r="R330" s="55"/>
      <c r="S330" s="55"/>
      <c r="T330" s="55"/>
      <c r="U330" s="55"/>
      <c r="V330" s="55"/>
      <c r="W330" s="55"/>
      <c r="X330" s="55"/>
      <c r="Y330" s="55"/>
      <c r="Z330" s="55"/>
      <c r="AA330" s="55"/>
      <c r="AB330" s="55"/>
      <c r="AC330" s="55"/>
    </row>
    <row r="331" spans="1:29" ht="15.75">
      <c r="A331" s="52"/>
      <c r="B331" s="53"/>
      <c r="C331" s="54"/>
      <c r="D331" s="54"/>
      <c r="E331" s="54"/>
      <c r="F331" s="54"/>
      <c r="G331" s="55"/>
      <c r="H331" s="55"/>
      <c r="I331" s="55"/>
      <c r="J331" s="55"/>
      <c r="K331" s="55"/>
      <c r="L331" s="55"/>
      <c r="M331" s="55"/>
      <c r="N331" s="55"/>
      <c r="O331" s="55"/>
      <c r="P331" s="55"/>
      <c r="Q331" s="55"/>
      <c r="R331" s="55"/>
      <c r="S331" s="55"/>
      <c r="T331" s="55"/>
      <c r="U331" s="55"/>
      <c r="V331" s="55"/>
      <c r="W331" s="55"/>
      <c r="X331" s="55"/>
      <c r="Y331" s="55"/>
      <c r="Z331" s="55"/>
      <c r="AA331" s="55"/>
      <c r="AB331" s="55"/>
      <c r="AC331" s="55"/>
    </row>
    <row r="332" spans="1:29" ht="15.75">
      <c r="A332" s="52"/>
      <c r="B332" s="53"/>
      <c r="C332" s="54"/>
      <c r="D332" s="54"/>
      <c r="E332" s="54"/>
      <c r="F332" s="54"/>
      <c r="G332" s="55"/>
      <c r="H332" s="55"/>
      <c r="I332" s="55"/>
      <c r="J332" s="55"/>
      <c r="K332" s="55"/>
      <c r="L332" s="55"/>
      <c r="M332" s="55"/>
      <c r="N332" s="55"/>
      <c r="O332" s="55"/>
      <c r="P332" s="55"/>
      <c r="Q332" s="55"/>
      <c r="R332" s="55"/>
      <c r="S332" s="55"/>
      <c r="T332" s="55"/>
      <c r="U332" s="55"/>
      <c r="V332" s="55"/>
      <c r="W332" s="55"/>
      <c r="X332" s="55"/>
      <c r="Y332" s="55"/>
      <c r="Z332" s="55"/>
      <c r="AA332" s="55"/>
      <c r="AB332" s="55"/>
      <c r="AC332" s="55"/>
    </row>
    <row r="333" spans="1:29" ht="15.75">
      <c r="A333" s="52"/>
      <c r="B333" s="53"/>
      <c r="C333" s="54"/>
      <c r="D333" s="54"/>
      <c r="E333" s="54"/>
      <c r="F333" s="54"/>
      <c r="G333" s="55"/>
      <c r="H333" s="55"/>
      <c r="I333" s="55"/>
      <c r="J333" s="55"/>
      <c r="K333" s="55"/>
      <c r="L333" s="55"/>
      <c r="M333" s="55"/>
      <c r="N333" s="55"/>
      <c r="O333" s="55"/>
      <c r="P333" s="55"/>
      <c r="Q333" s="55"/>
      <c r="R333" s="55"/>
      <c r="S333" s="55"/>
      <c r="T333" s="55"/>
      <c r="U333" s="55"/>
      <c r="V333" s="55"/>
      <c r="W333" s="55"/>
      <c r="X333" s="55"/>
      <c r="Y333" s="55"/>
      <c r="Z333" s="55"/>
      <c r="AA333" s="55"/>
      <c r="AB333" s="55"/>
      <c r="AC333" s="55"/>
    </row>
    <row r="334" spans="1:29" ht="15.75">
      <c r="A334" s="52"/>
      <c r="B334" s="53"/>
      <c r="C334" s="54"/>
      <c r="D334" s="54"/>
      <c r="E334" s="54"/>
      <c r="F334" s="54"/>
      <c r="G334" s="55"/>
      <c r="H334" s="55"/>
      <c r="I334" s="55"/>
      <c r="J334" s="55"/>
      <c r="K334" s="55"/>
      <c r="L334" s="55"/>
      <c r="M334" s="55"/>
      <c r="N334" s="55"/>
      <c r="O334" s="55"/>
      <c r="P334" s="55"/>
      <c r="Q334" s="55"/>
      <c r="R334" s="55"/>
      <c r="S334" s="55"/>
      <c r="T334" s="55"/>
      <c r="U334" s="55"/>
      <c r="V334" s="55"/>
      <c r="W334" s="55"/>
      <c r="X334" s="55"/>
      <c r="Y334" s="55"/>
      <c r="Z334" s="55"/>
      <c r="AA334" s="55"/>
      <c r="AB334" s="55"/>
      <c r="AC334" s="55"/>
    </row>
    <row r="335" spans="1:29" ht="15.75">
      <c r="A335" s="52"/>
      <c r="B335" s="53"/>
      <c r="C335" s="54"/>
      <c r="D335" s="54"/>
      <c r="E335" s="54"/>
      <c r="F335" s="54"/>
      <c r="G335" s="55"/>
      <c r="H335" s="55"/>
      <c r="I335" s="55"/>
      <c r="J335" s="55"/>
      <c r="K335" s="55"/>
      <c r="L335" s="55"/>
      <c r="M335" s="55"/>
      <c r="N335" s="55"/>
      <c r="O335" s="55"/>
      <c r="P335" s="55"/>
      <c r="Q335" s="55"/>
      <c r="R335" s="55"/>
      <c r="S335" s="55"/>
      <c r="T335" s="55"/>
      <c r="U335" s="55"/>
      <c r="V335" s="55"/>
      <c r="W335" s="55"/>
      <c r="X335" s="55"/>
      <c r="Y335" s="55"/>
      <c r="Z335" s="55"/>
      <c r="AA335" s="55"/>
      <c r="AB335" s="55"/>
      <c r="AC335" s="55"/>
    </row>
    <row r="336" spans="1:29" ht="15.75">
      <c r="A336" s="52"/>
      <c r="B336" s="53"/>
      <c r="C336" s="54"/>
      <c r="D336" s="54"/>
      <c r="E336" s="54"/>
      <c r="F336" s="54"/>
      <c r="G336" s="55"/>
      <c r="H336" s="55"/>
      <c r="I336" s="55"/>
      <c r="J336" s="55"/>
      <c r="K336" s="55"/>
      <c r="L336" s="55"/>
      <c r="M336" s="55"/>
      <c r="N336" s="55"/>
      <c r="O336" s="55"/>
      <c r="P336" s="55"/>
      <c r="Q336" s="55"/>
      <c r="R336" s="55"/>
      <c r="S336" s="55"/>
      <c r="T336" s="55"/>
      <c r="U336" s="55"/>
      <c r="V336" s="55"/>
      <c r="W336" s="55"/>
      <c r="X336" s="55"/>
      <c r="Y336" s="55"/>
      <c r="Z336" s="55"/>
      <c r="AA336" s="55"/>
      <c r="AB336" s="55"/>
      <c r="AC336" s="55"/>
    </row>
    <row r="337" spans="1:29" ht="15.75">
      <c r="A337" s="52"/>
      <c r="B337" s="53"/>
      <c r="C337" s="54"/>
      <c r="D337" s="54"/>
      <c r="E337" s="54"/>
      <c r="F337" s="54"/>
      <c r="G337" s="55"/>
      <c r="H337" s="55"/>
      <c r="I337" s="55"/>
      <c r="J337" s="55"/>
      <c r="K337" s="55"/>
      <c r="L337" s="55"/>
      <c r="M337" s="55"/>
      <c r="N337" s="55"/>
      <c r="O337" s="55"/>
      <c r="P337" s="55"/>
      <c r="Q337" s="55"/>
      <c r="R337" s="55"/>
      <c r="S337" s="55"/>
      <c r="T337" s="55"/>
      <c r="U337" s="55"/>
      <c r="V337" s="55"/>
      <c r="W337" s="55"/>
      <c r="X337" s="55"/>
      <c r="Y337" s="55"/>
      <c r="Z337" s="55"/>
      <c r="AA337" s="55"/>
      <c r="AB337" s="55"/>
      <c r="AC337" s="55"/>
    </row>
    <row r="338" spans="1:29" ht="15.75">
      <c r="A338" s="52"/>
      <c r="B338" s="53"/>
      <c r="C338" s="54"/>
      <c r="D338" s="54"/>
      <c r="E338" s="54"/>
      <c r="F338" s="54"/>
      <c r="G338" s="55"/>
      <c r="H338" s="55"/>
      <c r="I338" s="55"/>
      <c r="J338" s="55"/>
      <c r="K338" s="55"/>
      <c r="L338" s="55"/>
      <c r="M338" s="55"/>
      <c r="N338" s="55"/>
      <c r="O338" s="55"/>
      <c r="P338" s="55"/>
      <c r="Q338" s="55"/>
      <c r="R338" s="55"/>
      <c r="S338" s="55"/>
      <c r="T338" s="55"/>
      <c r="U338" s="55"/>
      <c r="V338" s="55"/>
      <c r="W338" s="55"/>
      <c r="X338" s="55"/>
      <c r="Y338" s="55"/>
      <c r="Z338" s="55"/>
      <c r="AA338" s="55"/>
      <c r="AB338" s="55"/>
      <c r="AC338" s="55"/>
    </row>
    <row r="339" spans="1:29" ht="15.75">
      <c r="A339" s="52"/>
      <c r="B339" s="53"/>
      <c r="C339" s="54"/>
      <c r="D339" s="54"/>
      <c r="E339" s="54"/>
      <c r="F339" s="54"/>
      <c r="G339" s="55"/>
      <c r="H339" s="55"/>
      <c r="I339" s="55"/>
      <c r="J339" s="55"/>
      <c r="K339" s="55"/>
      <c r="L339" s="55"/>
      <c r="M339" s="55"/>
      <c r="N339" s="55"/>
      <c r="O339" s="55"/>
      <c r="P339" s="55"/>
      <c r="Q339" s="55"/>
      <c r="R339" s="55"/>
      <c r="S339" s="55"/>
      <c r="T339" s="55"/>
      <c r="U339" s="55"/>
      <c r="V339" s="55"/>
      <c r="W339" s="55"/>
      <c r="X339" s="55"/>
      <c r="Y339" s="55"/>
      <c r="Z339" s="55"/>
      <c r="AA339" s="55"/>
      <c r="AB339" s="55"/>
      <c r="AC339" s="55"/>
    </row>
    <row r="340" spans="1:29" ht="15.75">
      <c r="A340" s="52"/>
      <c r="B340" s="53"/>
      <c r="C340" s="54"/>
      <c r="D340" s="54"/>
      <c r="E340" s="54"/>
      <c r="F340" s="54"/>
      <c r="G340" s="55"/>
      <c r="H340" s="55"/>
      <c r="I340" s="55"/>
      <c r="J340" s="55"/>
      <c r="K340" s="55"/>
      <c r="L340" s="55"/>
      <c r="M340" s="55"/>
      <c r="N340" s="55"/>
      <c r="O340" s="55"/>
      <c r="P340" s="55"/>
      <c r="Q340" s="55"/>
      <c r="R340" s="55"/>
      <c r="S340" s="55"/>
      <c r="T340" s="55"/>
      <c r="U340" s="55"/>
      <c r="V340" s="55"/>
      <c r="W340" s="55"/>
      <c r="X340" s="55"/>
      <c r="Y340" s="55"/>
      <c r="Z340" s="55"/>
      <c r="AA340" s="55"/>
      <c r="AB340" s="55"/>
      <c r="AC340" s="55"/>
    </row>
    <row r="341" spans="1:29" ht="15.75">
      <c r="A341" s="52"/>
      <c r="B341" s="53"/>
      <c r="C341" s="54"/>
      <c r="D341" s="54"/>
      <c r="E341" s="54"/>
      <c r="F341" s="54"/>
      <c r="G341" s="55"/>
      <c r="H341" s="55"/>
      <c r="I341" s="55"/>
      <c r="J341" s="55"/>
      <c r="K341" s="55"/>
      <c r="L341" s="55"/>
      <c r="M341" s="55"/>
      <c r="N341" s="55"/>
      <c r="O341" s="55"/>
      <c r="P341" s="55"/>
      <c r="Q341" s="55"/>
      <c r="R341" s="55"/>
      <c r="S341" s="55"/>
      <c r="T341" s="55"/>
      <c r="U341" s="55"/>
      <c r="V341" s="55"/>
      <c r="W341" s="55"/>
      <c r="X341" s="55"/>
      <c r="Y341" s="55"/>
      <c r="Z341" s="55"/>
      <c r="AA341" s="55"/>
      <c r="AB341" s="55"/>
      <c r="AC341" s="55"/>
    </row>
    <row r="342" spans="1:29" ht="15.75">
      <c r="A342" s="52"/>
      <c r="B342" s="53"/>
      <c r="C342" s="54"/>
      <c r="D342" s="54"/>
      <c r="E342" s="54"/>
      <c r="F342" s="54"/>
      <c r="G342" s="55"/>
      <c r="H342" s="55"/>
      <c r="I342" s="55"/>
      <c r="J342" s="55"/>
      <c r="K342" s="55"/>
      <c r="L342" s="55"/>
      <c r="M342" s="55"/>
      <c r="N342" s="55"/>
      <c r="O342" s="55"/>
      <c r="P342" s="55"/>
      <c r="Q342" s="55"/>
      <c r="R342" s="55"/>
      <c r="S342" s="55"/>
      <c r="T342" s="55"/>
      <c r="U342" s="55"/>
      <c r="V342" s="55"/>
      <c r="W342" s="55"/>
      <c r="X342" s="55"/>
      <c r="Y342" s="55"/>
      <c r="Z342" s="55"/>
      <c r="AA342" s="55"/>
      <c r="AB342" s="55"/>
      <c r="AC342" s="55"/>
    </row>
    <row r="343" spans="1:29" ht="15.75">
      <c r="A343" s="52"/>
      <c r="B343" s="53"/>
      <c r="C343" s="54"/>
      <c r="D343" s="54"/>
      <c r="E343" s="54"/>
      <c r="F343" s="54"/>
      <c r="G343" s="55"/>
      <c r="H343" s="55"/>
      <c r="I343" s="55"/>
      <c r="J343" s="55"/>
      <c r="K343" s="55"/>
      <c r="L343" s="55"/>
      <c r="M343" s="55"/>
      <c r="N343" s="55"/>
      <c r="O343" s="55"/>
      <c r="P343" s="55"/>
      <c r="Q343" s="55"/>
      <c r="R343" s="55"/>
      <c r="S343" s="55"/>
      <c r="T343" s="55"/>
      <c r="U343" s="55"/>
      <c r="V343" s="55"/>
      <c r="W343" s="55"/>
      <c r="X343" s="55"/>
      <c r="Y343" s="55"/>
      <c r="Z343" s="55"/>
      <c r="AA343" s="55"/>
      <c r="AB343" s="55"/>
      <c r="AC343" s="55"/>
    </row>
    <row r="344" spans="1:29" ht="15.75">
      <c r="A344" s="52"/>
      <c r="B344" s="53"/>
      <c r="C344" s="54"/>
      <c r="D344" s="54"/>
      <c r="E344" s="54"/>
      <c r="F344" s="54"/>
      <c r="G344" s="55"/>
      <c r="H344" s="55"/>
      <c r="I344" s="55"/>
      <c r="J344" s="55"/>
      <c r="K344" s="55"/>
      <c r="L344" s="55"/>
      <c r="M344" s="55"/>
      <c r="N344" s="55"/>
      <c r="O344" s="55"/>
      <c r="P344" s="55"/>
      <c r="Q344" s="55"/>
      <c r="R344" s="55"/>
      <c r="S344" s="55"/>
      <c r="T344" s="55"/>
      <c r="U344" s="55"/>
      <c r="V344" s="55"/>
      <c r="W344" s="55"/>
      <c r="X344" s="55"/>
      <c r="Y344" s="55"/>
      <c r="Z344" s="55"/>
      <c r="AA344" s="55"/>
      <c r="AB344" s="55"/>
      <c r="AC344" s="55"/>
    </row>
    <row r="345" spans="1:29" ht="15.75">
      <c r="A345" s="52"/>
      <c r="B345" s="53"/>
      <c r="C345" s="54"/>
      <c r="D345" s="54"/>
      <c r="E345" s="54"/>
      <c r="F345" s="54"/>
      <c r="G345" s="55"/>
      <c r="H345" s="55"/>
      <c r="I345" s="55"/>
      <c r="J345" s="55"/>
      <c r="K345" s="55"/>
      <c r="L345" s="55"/>
      <c r="M345" s="55"/>
      <c r="N345" s="55"/>
      <c r="O345" s="55"/>
      <c r="P345" s="55"/>
      <c r="Q345" s="55"/>
      <c r="R345" s="55"/>
      <c r="S345" s="55"/>
      <c r="T345" s="55"/>
      <c r="U345" s="55"/>
      <c r="V345" s="55"/>
      <c r="W345" s="55"/>
      <c r="X345" s="55"/>
      <c r="Y345" s="55"/>
      <c r="Z345" s="55"/>
      <c r="AA345" s="55"/>
      <c r="AB345" s="55"/>
      <c r="AC345" s="55"/>
    </row>
    <row r="346" spans="1:29" ht="15.75">
      <c r="A346" s="52"/>
      <c r="B346" s="53"/>
      <c r="C346" s="54"/>
      <c r="D346" s="54"/>
      <c r="E346" s="54"/>
      <c r="F346" s="54"/>
      <c r="G346" s="55"/>
      <c r="H346" s="55"/>
      <c r="I346" s="55"/>
      <c r="J346" s="55"/>
      <c r="K346" s="55"/>
      <c r="L346" s="55"/>
      <c r="M346" s="55"/>
      <c r="N346" s="55"/>
      <c r="O346" s="55"/>
      <c r="P346" s="55"/>
      <c r="Q346" s="55"/>
      <c r="R346" s="55"/>
      <c r="S346" s="55"/>
      <c r="T346" s="55"/>
      <c r="U346" s="55"/>
      <c r="V346" s="55"/>
      <c r="W346" s="55"/>
      <c r="X346" s="55"/>
      <c r="Y346" s="55"/>
      <c r="Z346" s="55"/>
      <c r="AA346" s="55"/>
      <c r="AB346" s="55"/>
      <c r="AC346" s="55"/>
    </row>
    <row r="347" spans="1:29" ht="15.75">
      <c r="A347" s="52"/>
      <c r="B347" s="53"/>
      <c r="C347" s="54"/>
      <c r="D347" s="54"/>
      <c r="E347" s="54"/>
      <c r="F347" s="54"/>
      <c r="G347" s="55"/>
      <c r="H347" s="55"/>
      <c r="I347" s="55"/>
      <c r="J347" s="55"/>
      <c r="K347" s="55"/>
      <c r="L347" s="55"/>
      <c r="M347" s="55"/>
      <c r="N347" s="55"/>
      <c r="O347" s="55"/>
      <c r="P347" s="55"/>
      <c r="Q347" s="55"/>
      <c r="R347" s="55"/>
      <c r="S347" s="55"/>
      <c r="T347" s="55"/>
      <c r="U347" s="55"/>
      <c r="V347" s="55"/>
      <c r="W347" s="55"/>
      <c r="X347" s="55"/>
      <c r="Y347" s="55"/>
      <c r="Z347" s="55"/>
      <c r="AA347" s="55"/>
      <c r="AB347" s="55"/>
      <c r="AC347" s="55"/>
    </row>
    <row r="348" spans="1:29" ht="15.75">
      <c r="A348" s="52"/>
      <c r="B348" s="53"/>
      <c r="C348" s="54"/>
      <c r="D348" s="54"/>
      <c r="E348" s="54"/>
      <c r="F348" s="54"/>
      <c r="G348" s="55"/>
      <c r="H348" s="55"/>
      <c r="I348" s="55"/>
      <c r="J348" s="55"/>
      <c r="K348" s="55"/>
      <c r="L348" s="55"/>
      <c r="M348" s="55"/>
      <c r="N348" s="55"/>
      <c r="O348" s="55"/>
      <c r="P348" s="55"/>
      <c r="Q348" s="55"/>
      <c r="R348" s="55"/>
      <c r="S348" s="55"/>
      <c r="T348" s="55"/>
      <c r="U348" s="55"/>
      <c r="V348" s="55"/>
      <c r="W348" s="55"/>
      <c r="X348" s="55"/>
      <c r="Y348" s="55"/>
      <c r="Z348" s="55"/>
      <c r="AA348" s="55"/>
      <c r="AB348" s="55"/>
      <c r="AC348" s="55"/>
    </row>
    <row r="349" spans="1:29" ht="15.75">
      <c r="A349" s="52"/>
      <c r="B349" s="53"/>
      <c r="C349" s="54"/>
      <c r="D349" s="54"/>
      <c r="E349" s="54"/>
      <c r="F349" s="54"/>
      <c r="G349" s="55"/>
      <c r="H349" s="55"/>
      <c r="I349" s="55"/>
      <c r="J349" s="55"/>
      <c r="K349" s="55"/>
      <c r="L349" s="55"/>
      <c r="M349" s="55"/>
      <c r="N349" s="55"/>
      <c r="O349" s="55"/>
      <c r="P349" s="55"/>
      <c r="Q349" s="55"/>
      <c r="R349" s="55"/>
      <c r="S349" s="55"/>
      <c r="T349" s="55"/>
      <c r="U349" s="55"/>
      <c r="V349" s="55"/>
      <c r="W349" s="55"/>
      <c r="X349" s="55"/>
      <c r="Y349" s="55"/>
      <c r="Z349" s="55"/>
      <c r="AA349" s="55"/>
      <c r="AB349" s="55"/>
      <c r="AC349" s="55"/>
    </row>
    <row r="350" spans="1:29" ht="15.75">
      <c r="A350" s="52"/>
      <c r="B350" s="53"/>
      <c r="C350" s="54"/>
      <c r="D350" s="54"/>
      <c r="E350" s="54"/>
      <c r="F350" s="54"/>
      <c r="G350" s="55"/>
      <c r="H350" s="55"/>
      <c r="I350" s="55"/>
      <c r="J350" s="55"/>
      <c r="K350" s="55"/>
      <c r="L350" s="55"/>
      <c r="M350" s="55"/>
      <c r="N350" s="55"/>
      <c r="O350" s="55"/>
      <c r="P350" s="55"/>
      <c r="Q350" s="55"/>
      <c r="R350" s="55"/>
      <c r="S350" s="55"/>
      <c r="T350" s="55"/>
      <c r="U350" s="55"/>
      <c r="V350" s="55"/>
      <c r="W350" s="55"/>
      <c r="X350" s="55"/>
      <c r="Y350" s="55"/>
      <c r="Z350" s="55"/>
      <c r="AA350" s="55"/>
      <c r="AB350" s="55"/>
      <c r="AC350" s="55"/>
    </row>
    <row r="351" spans="1:29" ht="15.75">
      <c r="A351" s="52"/>
      <c r="B351" s="53"/>
      <c r="C351" s="54"/>
      <c r="D351" s="54"/>
      <c r="E351" s="54"/>
      <c r="F351" s="54"/>
      <c r="G351" s="55"/>
      <c r="H351" s="55"/>
      <c r="I351" s="55"/>
      <c r="J351" s="55"/>
      <c r="K351" s="55"/>
      <c r="L351" s="55"/>
      <c r="M351" s="55"/>
      <c r="N351" s="55"/>
      <c r="O351" s="55"/>
      <c r="P351" s="55"/>
      <c r="Q351" s="55"/>
      <c r="R351" s="55"/>
      <c r="S351" s="55"/>
      <c r="T351" s="55"/>
      <c r="U351" s="55"/>
      <c r="V351" s="55"/>
      <c r="W351" s="55"/>
      <c r="X351" s="55"/>
      <c r="Y351" s="55"/>
      <c r="Z351" s="55"/>
      <c r="AA351" s="55"/>
      <c r="AB351" s="55"/>
      <c r="AC351" s="55"/>
    </row>
    <row r="352" spans="1:29" ht="15.75">
      <c r="A352" s="52"/>
      <c r="B352" s="53"/>
      <c r="C352" s="54"/>
      <c r="D352" s="54"/>
      <c r="E352" s="54"/>
      <c r="F352" s="54"/>
      <c r="G352" s="55"/>
      <c r="H352" s="55"/>
      <c r="I352" s="55"/>
      <c r="J352" s="55"/>
      <c r="K352" s="55"/>
      <c r="L352" s="55"/>
      <c r="M352" s="55"/>
      <c r="N352" s="55"/>
      <c r="O352" s="55"/>
      <c r="P352" s="55"/>
      <c r="Q352" s="55"/>
      <c r="R352" s="55"/>
      <c r="S352" s="55"/>
      <c r="T352" s="55"/>
      <c r="U352" s="55"/>
      <c r="V352" s="55"/>
      <c r="W352" s="55"/>
      <c r="X352" s="55"/>
      <c r="Y352" s="55"/>
      <c r="Z352" s="55"/>
      <c r="AA352" s="55"/>
      <c r="AB352" s="55"/>
      <c r="AC352" s="55"/>
    </row>
    <row r="353" spans="1:29" ht="15.75">
      <c r="A353" s="52"/>
      <c r="B353" s="53"/>
      <c r="C353" s="54"/>
      <c r="D353" s="54"/>
      <c r="E353" s="54"/>
      <c r="F353" s="54"/>
      <c r="G353" s="55"/>
      <c r="H353" s="55"/>
      <c r="I353" s="55"/>
      <c r="J353" s="55"/>
      <c r="K353" s="55"/>
      <c r="L353" s="55"/>
      <c r="M353" s="55"/>
      <c r="N353" s="55"/>
      <c r="O353" s="55"/>
      <c r="P353" s="55"/>
      <c r="Q353" s="55"/>
      <c r="R353" s="55"/>
      <c r="S353" s="55"/>
      <c r="T353" s="55"/>
      <c r="U353" s="55"/>
      <c r="V353" s="55"/>
      <c r="W353" s="55"/>
      <c r="X353" s="55"/>
      <c r="Y353" s="55"/>
      <c r="Z353" s="55"/>
      <c r="AA353" s="55"/>
      <c r="AB353" s="55"/>
      <c r="AC353" s="55"/>
    </row>
    <row r="354" spans="1:29" ht="15.75">
      <c r="A354" s="52"/>
      <c r="B354" s="53"/>
      <c r="C354" s="54"/>
      <c r="D354" s="54"/>
      <c r="E354" s="54"/>
      <c r="F354" s="54"/>
      <c r="G354" s="55"/>
      <c r="H354" s="55"/>
      <c r="I354" s="55"/>
      <c r="J354" s="55"/>
      <c r="K354" s="55"/>
      <c r="L354" s="55"/>
      <c r="M354" s="55"/>
      <c r="N354" s="55"/>
      <c r="O354" s="55"/>
      <c r="P354" s="55"/>
      <c r="Q354" s="55"/>
      <c r="R354" s="55"/>
      <c r="S354" s="55"/>
      <c r="T354" s="55"/>
      <c r="U354" s="55"/>
      <c r="V354" s="55"/>
      <c r="W354" s="55"/>
      <c r="X354" s="55"/>
      <c r="Y354" s="55"/>
      <c r="Z354" s="55"/>
      <c r="AA354" s="55"/>
      <c r="AB354" s="55"/>
      <c r="AC354" s="55"/>
    </row>
    <row r="355" spans="1:29" ht="15.75">
      <c r="A355" s="52"/>
      <c r="B355" s="53"/>
      <c r="C355" s="54"/>
      <c r="D355" s="54"/>
      <c r="E355" s="54"/>
      <c r="F355" s="54"/>
      <c r="G355" s="55"/>
      <c r="H355" s="55"/>
      <c r="I355" s="55"/>
      <c r="J355" s="55"/>
      <c r="K355" s="55"/>
      <c r="L355" s="55"/>
      <c r="M355" s="55"/>
      <c r="N355" s="55"/>
      <c r="O355" s="55"/>
      <c r="P355" s="55"/>
      <c r="Q355" s="55"/>
      <c r="R355" s="55"/>
      <c r="S355" s="55"/>
      <c r="T355" s="55"/>
      <c r="U355" s="55"/>
      <c r="V355" s="55"/>
      <c r="W355" s="55"/>
      <c r="X355" s="55"/>
      <c r="Y355" s="55"/>
      <c r="Z355" s="55"/>
      <c r="AA355" s="55"/>
      <c r="AB355" s="55"/>
      <c r="AC355" s="55"/>
    </row>
    <row r="356" spans="1:29" ht="15.75">
      <c r="A356" s="52"/>
      <c r="B356" s="53"/>
      <c r="C356" s="54"/>
      <c r="D356" s="54"/>
      <c r="E356" s="54"/>
      <c r="F356" s="54"/>
      <c r="G356" s="55"/>
      <c r="H356" s="55"/>
      <c r="I356" s="55"/>
      <c r="J356" s="55"/>
      <c r="K356" s="55"/>
      <c r="L356" s="55"/>
      <c r="M356" s="55"/>
      <c r="N356" s="55"/>
      <c r="O356" s="55"/>
      <c r="P356" s="55"/>
      <c r="Q356" s="55"/>
      <c r="R356" s="55"/>
      <c r="S356" s="55"/>
      <c r="T356" s="55"/>
      <c r="U356" s="55"/>
      <c r="V356" s="55"/>
      <c r="W356" s="55"/>
      <c r="X356" s="55"/>
      <c r="Y356" s="55"/>
      <c r="Z356" s="55"/>
      <c r="AA356" s="55"/>
      <c r="AB356" s="55"/>
      <c r="AC356" s="55"/>
    </row>
    <row r="357" spans="1:29" ht="15.75">
      <c r="A357" s="52"/>
      <c r="B357" s="53"/>
      <c r="C357" s="54"/>
      <c r="D357" s="54"/>
      <c r="E357" s="54"/>
      <c r="F357" s="54"/>
      <c r="G357" s="55"/>
      <c r="H357" s="55"/>
      <c r="I357" s="55"/>
      <c r="J357" s="55"/>
      <c r="K357" s="55"/>
      <c r="L357" s="55"/>
      <c r="M357" s="55"/>
      <c r="N357" s="55"/>
      <c r="O357" s="55"/>
      <c r="P357" s="55"/>
      <c r="Q357" s="55"/>
      <c r="R357" s="55"/>
      <c r="S357" s="55"/>
      <c r="T357" s="55"/>
      <c r="U357" s="55"/>
      <c r="V357" s="55"/>
      <c r="W357" s="55"/>
      <c r="X357" s="55"/>
      <c r="Y357" s="55"/>
      <c r="Z357" s="55"/>
      <c r="AA357" s="55"/>
      <c r="AB357" s="55"/>
      <c r="AC357" s="55"/>
    </row>
    <row r="358" spans="1:29" ht="15.75">
      <c r="A358" s="52"/>
      <c r="B358" s="53"/>
      <c r="C358" s="54"/>
      <c r="D358" s="54"/>
      <c r="E358" s="54"/>
      <c r="F358" s="54"/>
      <c r="G358" s="55"/>
      <c r="H358" s="55"/>
      <c r="I358" s="55"/>
      <c r="J358" s="55"/>
      <c r="K358" s="55"/>
      <c r="L358" s="55"/>
      <c r="M358" s="55"/>
      <c r="N358" s="55"/>
      <c r="O358" s="55"/>
      <c r="P358" s="55"/>
      <c r="Q358" s="55"/>
      <c r="R358" s="55"/>
      <c r="S358" s="55"/>
      <c r="T358" s="55"/>
      <c r="U358" s="55"/>
      <c r="V358" s="55"/>
      <c r="W358" s="55"/>
      <c r="X358" s="55"/>
      <c r="Y358" s="55"/>
      <c r="Z358" s="55"/>
      <c r="AA358" s="55"/>
      <c r="AB358" s="55"/>
      <c r="AC358" s="55"/>
    </row>
    <row r="359" spans="1:29" ht="15.75">
      <c r="A359" s="52"/>
      <c r="B359" s="53"/>
      <c r="C359" s="54"/>
      <c r="D359" s="54"/>
      <c r="E359" s="54"/>
      <c r="F359" s="54"/>
      <c r="G359" s="55"/>
      <c r="H359" s="55"/>
      <c r="I359" s="55"/>
      <c r="J359" s="55"/>
      <c r="K359" s="55"/>
      <c r="L359" s="55"/>
      <c r="M359" s="55"/>
      <c r="N359" s="55"/>
      <c r="O359" s="55"/>
      <c r="P359" s="55"/>
      <c r="Q359" s="55"/>
      <c r="R359" s="55"/>
      <c r="S359" s="55"/>
      <c r="T359" s="55"/>
      <c r="U359" s="55"/>
      <c r="V359" s="55"/>
      <c r="W359" s="55"/>
      <c r="X359" s="55"/>
      <c r="Y359" s="55"/>
      <c r="Z359" s="55"/>
      <c r="AA359" s="55"/>
      <c r="AB359" s="55"/>
      <c r="AC359" s="55"/>
    </row>
    <row r="360" spans="1:29" ht="15.75">
      <c r="A360" s="52"/>
      <c r="B360" s="53"/>
      <c r="C360" s="54"/>
      <c r="D360" s="54"/>
      <c r="E360" s="54"/>
      <c r="F360" s="54"/>
      <c r="G360" s="55"/>
      <c r="H360" s="55"/>
      <c r="I360" s="55"/>
      <c r="J360" s="55"/>
      <c r="K360" s="55"/>
      <c r="L360" s="55"/>
      <c r="M360" s="55"/>
      <c r="N360" s="55"/>
      <c r="O360" s="55"/>
      <c r="P360" s="55"/>
      <c r="Q360" s="55"/>
      <c r="R360" s="55"/>
      <c r="S360" s="55"/>
      <c r="T360" s="55"/>
      <c r="U360" s="55"/>
      <c r="V360" s="55"/>
      <c r="W360" s="55"/>
      <c r="X360" s="55"/>
      <c r="Y360" s="55"/>
      <c r="Z360" s="55"/>
      <c r="AA360" s="55"/>
      <c r="AB360" s="55"/>
      <c r="AC360" s="55"/>
    </row>
    <row r="361" spans="1:29" ht="15.75">
      <c r="A361" s="52"/>
      <c r="B361" s="53"/>
      <c r="C361" s="54"/>
      <c r="D361" s="54"/>
      <c r="E361" s="54"/>
      <c r="F361" s="54"/>
      <c r="G361" s="55"/>
      <c r="H361" s="55"/>
      <c r="I361" s="55"/>
      <c r="J361" s="55"/>
      <c r="K361" s="55"/>
      <c r="L361" s="55"/>
      <c r="M361" s="55"/>
      <c r="N361" s="55"/>
      <c r="O361" s="55"/>
      <c r="P361" s="55"/>
      <c r="Q361" s="55"/>
      <c r="R361" s="55"/>
      <c r="S361" s="55"/>
      <c r="T361" s="55"/>
      <c r="U361" s="55"/>
      <c r="V361" s="55"/>
      <c r="W361" s="55"/>
      <c r="X361" s="55"/>
      <c r="Y361" s="55"/>
      <c r="Z361" s="55"/>
      <c r="AA361" s="55"/>
      <c r="AB361" s="55"/>
      <c r="AC361" s="55"/>
    </row>
    <row r="362" spans="1:29" ht="15.75">
      <c r="A362" s="52"/>
      <c r="B362" s="53"/>
      <c r="C362" s="54"/>
      <c r="D362" s="54"/>
      <c r="E362" s="54"/>
      <c r="F362" s="54"/>
      <c r="G362" s="55"/>
      <c r="H362" s="55"/>
      <c r="I362" s="55"/>
      <c r="J362" s="55"/>
      <c r="K362" s="55"/>
      <c r="L362" s="55"/>
      <c r="M362" s="55"/>
      <c r="N362" s="55"/>
      <c r="O362" s="55"/>
      <c r="P362" s="55"/>
      <c r="Q362" s="55"/>
      <c r="R362" s="55"/>
      <c r="S362" s="55"/>
      <c r="T362" s="55"/>
      <c r="U362" s="55"/>
      <c r="V362" s="55"/>
      <c r="W362" s="55"/>
      <c r="X362" s="55"/>
      <c r="Y362" s="55"/>
      <c r="Z362" s="55"/>
      <c r="AA362" s="55"/>
      <c r="AB362" s="55"/>
      <c r="AC362" s="55"/>
    </row>
    <row r="363" spans="1:29" ht="15.75">
      <c r="A363" s="52"/>
      <c r="B363" s="53"/>
      <c r="C363" s="54"/>
      <c r="D363" s="54"/>
      <c r="E363" s="54"/>
      <c r="F363" s="54"/>
      <c r="G363" s="55"/>
      <c r="H363" s="55"/>
      <c r="I363" s="55"/>
      <c r="J363" s="55"/>
      <c r="K363" s="55"/>
      <c r="L363" s="55"/>
      <c r="M363" s="55"/>
      <c r="N363" s="55"/>
      <c r="O363" s="55"/>
      <c r="P363" s="55"/>
      <c r="Q363" s="55"/>
      <c r="R363" s="55"/>
      <c r="S363" s="55"/>
      <c r="T363" s="55"/>
      <c r="U363" s="55"/>
      <c r="V363" s="55"/>
      <c r="W363" s="55"/>
      <c r="X363" s="55"/>
      <c r="Y363" s="55"/>
      <c r="Z363" s="55"/>
      <c r="AA363" s="55"/>
      <c r="AB363" s="55"/>
      <c r="AC363" s="55"/>
    </row>
    <row r="364" spans="1:29" ht="15.75">
      <c r="A364" s="52"/>
      <c r="B364" s="53"/>
      <c r="C364" s="54"/>
      <c r="D364" s="54"/>
      <c r="E364" s="54"/>
      <c r="F364" s="54"/>
      <c r="G364" s="55"/>
      <c r="H364" s="55"/>
      <c r="I364" s="55"/>
      <c r="J364" s="55"/>
      <c r="K364" s="55"/>
      <c r="L364" s="55"/>
      <c r="M364" s="55"/>
      <c r="N364" s="55"/>
      <c r="O364" s="55"/>
      <c r="P364" s="55"/>
      <c r="Q364" s="55"/>
      <c r="R364" s="55"/>
      <c r="S364" s="55"/>
      <c r="T364" s="55"/>
      <c r="U364" s="55"/>
      <c r="V364" s="55"/>
      <c r="W364" s="55"/>
      <c r="X364" s="55"/>
      <c r="Y364" s="55"/>
      <c r="Z364" s="55"/>
      <c r="AA364" s="55"/>
      <c r="AB364" s="55"/>
      <c r="AC364" s="55"/>
    </row>
    <row r="365" spans="1:29" ht="15.75">
      <c r="A365" s="52"/>
      <c r="B365" s="53"/>
      <c r="C365" s="54"/>
      <c r="D365" s="54"/>
      <c r="E365" s="54"/>
      <c r="F365" s="54"/>
      <c r="G365" s="55"/>
      <c r="H365" s="55"/>
      <c r="I365" s="55"/>
      <c r="J365" s="55"/>
      <c r="K365" s="55"/>
      <c r="L365" s="55"/>
      <c r="M365" s="55"/>
      <c r="N365" s="55"/>
      <c r="O365" s="55"/>
      <c r="P365" s="55"/>
      <c r="Q365" s="55"/>
      <c r="R365" s="55"/>
      <c r="S365" s="55"/>
      <c r="T365" s="55"/>
      <c r="U365" s="55"/>
      <c r="V365" s="55"/>
      <c r="W365" s="55"/>
      <c r="X365" s="55"/>
      <c r="Y365" s="55"/>
      <c r="Z365" s="55"/>
      <c r="AA365" s="55"/>
      <c r="AB365" s="55"/>
      <c r="AC365" s="55"/>
    </row>
    <row r="366" spans="1:29" ht="15.75">
      <c r="A366" s="52"/>
      <c r="B366" s="53"/>
      <c r="C366" s="54"/>
      <c r="D366" s="54"/>
      <c r="E366" s="54"/>
      <c r="F366" s="54"/>
      <c r="G366" s="55"/>
      <c r="H366" s="55"/>
      <c r="I366" s="55"/>
      <c r="J366" s="55"/>
      <c r="K366" s="55"/>
      <c r="L366" s="55"/>
      <c r="M366" s="55"/>
      <c r="N366" s="55"/>
      <c r="O366" s="55"/>
      <c r="P366" s="55"/>
      <c r="Q366" s="55"/>
      <c r="R366" s="55"/>
      <c r="S366" s="55"/>
      <c r="T366" s="55"/>
      <c r="U366" s="55"/>
      <c r="V366" s="55"/>
      <c r="W366" s="55"/>
      <c r="X366" s="55"/>
      <c r="Y366" s="55"/>
      <c r="Z366" s="55"/>
      <c r="AA366" s="55"/>
      <c r="AB366" s="55"/>
      <c r="AC366" s="55"/>
    </row>
    <row r="367" spans="1:29" ht="15.75">
      <c r="A367" s="52"/>
      <c r="B367" s="53"/>
      <c r="C367" s="54"/>
      <c r="D367" s="54"/>
      <c r="E367" s="54"/>
      <c r="F367" s="54"/>
      <c r="G367" s="55"/>
      <c r="H367" s="55"/>
      <c r="I367" s="55"/>
      <c r="J367" s="55"/>
      <c r="K367" s="55"/>
      <c r="L367" s="55"/>
      <c r="M367" s="55"/>
      <c r="N367" s="55"/>
      <c r="O367" s="55"/>
      <c r="P367" s="55"/>
      <c r="Q367" s="55"/>
      <c r="R367" s="55"/>
      <c r="S367" s="55"/>
      <c r="T367" s="55"/>
      <c r="U367" s="55"/>
      <c r="V367" s="55"/>
      <c r="W367" s="55"/>
      <c r="X367" s="55"/>
      <c r="Y367" s="55"/>
      <c r="Z367" s="55"/>
      <c r="AA367" s="55"/>
      <c r="AB367" s="55"/>
      <c r="AC367" s="55"/>
    </row>
    <row r="368" spans="1:29" ht="15.75">
      <c r="A368" s="52"/>
      <c r="B368" s="53"/>
      <c r="C368" s="54"/>
      <c r="D368" s="54"/>
      <c r="E368" s="54"/>
      <c r="F368" s="54"/>
      <c r="G368" s="55"/>
      <c r="H368" s="55"/>
      <c r="I368" s="55"/>
      <c r="J368" s="55"/>
      <c r="K368" s="55"/>
      <c r="L368" s="55"/>
      <c r="M368" s="55"/>
      <c r="N368" s="55"/>
      <c r="O368" s="55"/>
      <c r="P368" s="55"/>
      <c r="Q368" s="55"/>
      <c r="R368" s="55"/>
      <c r="S368" s="55"/>
      <c r="T368" s="55"/>
      <c r="U368" s="55"/>
      <c r="V368" s="55"/>
      <c r="W368" s="55"/>
      <c r="X368" s="55"/>
      <c r="Y368" s="55"/>
      <c r="Z368" s="55"/>
      <c r="AA368" s="55"/>
      <c r="AB368" s="55"/>
      <c r="AC368" s="55"/>
    </row>
    <row r="369" spans="1:29" ht="15.75">
      <c r="A369" s="52"/>
      <c r="B369" s="53"/>
      <c r="C369" s="54"/>
      <c r="D369" s="54"/>
      <c r="E369" s="54"/>
      <c r="F369" s="54"/>
      <c r="G369" s="55"/>
      <c r="H369" s="55"/>
      <c r="I369" s="55"/>
      <c r="J369" s="55"/>
      <c r="K369" s="55"/>
      <c r="L369" s="55"/>
      <c r="M369" s="55"/>
      <c r="N369" s="55"/>
      <c r="O369" s="55"/>
      <c r="P369" s="55"/>
      <c r="Q369" s="55"/>
      <c r="R369" s="55"/>
      <c r="S369" s="55"/>
      <c r="T369" s="55"/>
      <c r="U369" s="55"/>
      <c r="V369" s="55"/>
      <c r="W369" s="55"/>
      <c r="X369" s="55"/>
      <c r="Y369" s="55"/>
      <c r="Z369" s="55"/>
      <c r="AA369" s="55"/>
      <c r="AB369" s="55"/>
      <c r="AC369" s="55"/>
    </row>
    <row r="370" spans="1:29" ht="15.75">
      <c r="A370" s="52"/>
      <c r="B370" s="53"/>
      <c r="C370" s="54"/>
      <c r="D370" s="54"/>
      <c r="E370" s="54"/>
      <c r="F370" s="54"/>
      <c r="G370" s="55"/>
      <c r="H370" s="55"/>
      <c r="I370" s="55"/>
      <c r="J370" s="55"/>
      <c r="K370" s="55"/>
      <c r="L370" s="55"/>
      <c r="M370" s="55"/>
      <c r="N370" s="55"/>
      <c r="O370" s="55"/>
      <c r="P370" s="55"/>
      <c r="Q370" s="55"/>
      <c r="R370" s="55"/>
      <c r="S370" s="55"/>
      <c r="T370" s="55"/>
      <c r="U370" s="55"/>
      <c r="V370" s="55"/>
      <c r="W370" s="55"/>
      <c r="X370" s="55"/>
      <c r="Y370" s="55"/>
      <c r="Z370" s="55"/>
      <c r="AA370" s="55"/>
      <c r="AB370" s="55"/>
      <c r="AC370" s="55"/>
    </row>
    <row r="371" spans="1:29" ht="15.75">
      <c r="A371" s="52"/>
      <c r="B371" s="53"/>
      <c r="C371" s="54"/>
      <c r="D371" s="54"/>
      <c r="E371" s="54"/>
      <c r="F371" s="54"/>
      <c r="G371" s="55"/>
      <c r="H371" s="55"/>
      <c r="I371" s="55"/>
      <c r="J371" s="55"/>
      <c r="K371" s="55"/>
      <c r="L371" s="55"/>
      <c r="M371" s="55"/>
      <c r="N371" s="55"/>
      <c r="O371" s="55"/>
      <c r="P371" s="55"/>
      <c r="Q371" s="55"/>
      <c r="R371" s="55"/>
      <c r="S371" s="55"/>
      <c r="T371" s="55"/>
      <c r="U371" s="55"/>
      <c r="V371" s="55"/>
      <c r="W371" s="55"/>
      <c r="X371" s="55"/>
      <c r="Y371" s="55"/>
      <c r="Z371" s="55"/>
      <c r="AA371" s="55"/>
      <c r="AB371" s="55"/>
      <c r="AC371" s="55"/>
    </row>
    <row r="372" spans="1:29" ht="15.75">
      <c r="A372" s="52"/>
      <c r="B372" s="53"/>
      <c r="C372" s="54"/>
      <c r="D372" s="54"/>
      <c r="E372" s="54"/>
      <c r="F372" s="54"/>
      <c r="G372" s="55"/>
      <c r="H372" s="55"/>
      <c r="I372" s="55"/>
      <c r="J372" s="55"/>
      <c r="K372" s="55"/>
      <c r="L372" s="55"/>
      <c r="M372" s="55"/>
      <c r="N372" s="55"/>
      <c r="O372" s="55"/>
      <c r="P372" s="55"/>
      <c r="Q372" s="55"/>
      <c r="R372" s="55"/>
      <c r="S372" s="55"/>
      <c r="T372" s="55"/>
      <c r="U372" s="55"/>
      <c r="V372" s="55"/>
      <c r="W372" s="55"/>
      <c r="X372" s="55"/>
      <c r="Y372" s="55"/>
      <c r="Z372" s="55"/>
      <c r="AA372" s="55"/>
      <c r="AB372" s="55"/>
      <c r="AC372" s="55"/>
    </row>
    <row r="373" spans="1:29" ht="15.75">
      <c r="A373" s="52"/>
      <c r="B373" s="53"/>
      <c r="C373" s="54"/>
      <c r="D373" s="54"/>
      <c r="E373" s="54"/>
      <c r="F373" s="54"/>
      <c r="G373" s="55"/>
      <c r="H373" s="55"/>
      <c r="I373" s="55"/>
      <c r="J373" s="55"/>
      <c r="K373" s="55"/>
      <c r="L373" s="55"/>
      <c r="M373" s="55"/>
      <c r="N373" s="55"/>
      <c r="O373" s="55"/>
      <c r="P373" s="55"/>
      <c r="Q373" s="55"/>
      <c r="R373" s="55"/>
      <c r="S373" s="55"/>
      <c r="T373" s="55"/>
      <c r="U373" s="55"/>
      <c r="V373" s="55"/>
      <c r="W373" s="55"/>
      <c r="X373" s="55"/>
      <c r="Y373" s="55"/>
      <c r="Z373" s="55"/>
      <c r="AA373" s="55"/>
      <c r="AB373" s="55"/>
      <c r="AC373" s="55"/>
    </row>
    <row r="374" spans="1:29" ht="15.75">
      <c r="A374" s="52"/>
      <c r="B374" s="53"/>
      <c r="C374" s="54"/>
      <c r="D374" s="54"/>
      <c r="E374" s="54"/>
      <c r="F374" s="54"/>
      <c r="G374" s="55"/>
      <c r="H374" s="55"/>
      <c r="I374" s="55"/>
      <c r="J374" s="55"/>
      <c r="K374" s="55"/>
      <c r="L374" s="55"/>
      <c r="M374" s="55"/>
      <c r="N374" s="55"/>
      <c r="O374" s="55"/>
      <c r="P374" s="55"/>
      <c r="Q374" s="55"/>
      <c r="R374" s="55"/>
      <c r="S374" s="55"/>
      <c r="T374" s="55"/>
      <c r="U374" s="55"/>
      <c r="V374" s="55"/>
      <c r="W374" s="55"/>
      <c r="X374" s="55"/>
      <c r="Y374" s="55"/>
      <c r="Z374" s="55"/>
      <c r="AA374" s="55"/>
      <c r="AB374" s="55"/>
      <c r="AC374" s="55"/>
    </row>
    <row r="375" spans="1:29" ht="15.75">
      <c r="A375" s="52"/>
      <c r="B375" s="53"/>
      <c r="C375" s="54"/>
      <c r="D375" s="54"/>
      <c r="E375" s="54"/>
      <c r="F375" s="54"/>
      <c r="G375" s="55"/>
      <c r="H375" s="55"/>
      <c r="I375" s="55"/>
      <c r="J375" s="55"/>
      <c r="K375" s="55"/>
      <c r="L375" s="55"/>
      <c r="M375" s="55"/>
      <c r="N375" s="55"/>
      <c r="O375" s="55"/>
      <c r="P375" s="55"/>
      <c r="Q375" s="55"/>
      <c r="R375" s="55"/>
      <c r="S375" s="55"/>
      <c r="T375" s="55"/>
      <c r="U375" s="55"/>
      <c r="V375" s="55"/>
      <c r="W375" s="55"/>
      <c r="X375" s="55"/>
      <c r="Y375" s="55"/>
      <c r="Z375" s="55"/>
      <c r="AA375" s="55"/>
      <c r="AB375" s="55"/>
      <c r="AC375" s="55"/>
    </row>
    <row r="376" spans="1:29" ht="15.75">
      <c r="A376" s="52"/>
      <c r="B376" s="53"/>
      <c r="C376" s="54"/>
      <c r="D376" s="54"/>
      <c r="E376" s="54"/>
      <c r="F376" s="54"/>
      <c r="G376" s="55"/>
      <c r="H376" s="55"/>
      <c r="I376" s="55"/>
      <c r="J376" s="55"/>
      <c r="K376" s="55"/>
      <c r="L376" s="55"/>
      <c r="M376" s="55"/>
      <c r="N376" s="55"/>
      <c r="O376" s="55"/>
      <c r="P376" s="55"/>
      <c r="Q376" s="55"/>
      <c r="R376" s="55"/>
      <c r="S376" s="55"/>
      <c r="T376" s="55"/>
      <c r="U376" s="55"/>
      <c r="V376" s="55"/>
      <c r="W376" s="55"/>
      <c r="X376" s="55"/>
      <c r="Y376" s="55"/>
      <c r="Z376" s="55"/>
      <c r="AA376" s="55"/>
      <c r="AB376" s="55"/>
      <c r="AC376" s="55"/>
    </row>
    <row r="377" spans="1:29" ht="15.75">
      <c r="A377" s="52"/>
      <c r="B377" s="53"/>
      <c r="C377" s="54"/>
      <c r="D377" s="54"/>
      <c r="E377" s="54"/>
      <c r="F377" s="54"/>
      <c r="G377" s="55"/>
      <c r="H377" s="55"/>
      <c r="I377" s="55"/>
      <c r="J377" s="55"/>
      <c r="K377" s="55"/>
      <c r="L377" s="55"/>
      <c r="M377" s="55"/>
      <c r="N377" s="55"/>
      <c r="O377" s="55"/>
      <c r="P377" s="55"/>
      <c r="Q377" s="55"/>
      <c r="R377" s="55"/>
      <c r="S377" s="55"/>
      <c r="T377" s="55"/>
      <c r="U377" s="55"/>
      <c r="V377" s="55"/>
      <c r="W377" s="55"/>
      <c r="X377" s="55"/>
      <c r="Y377" s="55"/>
      <c r="Z377" s="55"/>
      <c r="AA377" s="55"/>
      <c r="AB377" s="55"/>
      <c r="AC377" s="55"/>
    </row>
    <row r="378" spans="1:29" ht="15.75">
      <c r="A378" s="52"/>
      <c r="B378" s="53"/>
      <c r="C378" s="54"/>
      <c r="D378" s="54"/>
      <c r="E378" s="54"/>
      <c r="F378" s="54"/>
      <c r="G378" s="55"/>
      <c r="H378" s="55"/>
      <c r="I378" s="55"/>
      <c r="J378" s="55"/>
      <c r="K378" s="55"/>
      <c r="L378" s="55"/>
      <c r="M378" s="55"/>
      <c r="N378" s="55"/>
      <c r="O378" s="55"/>
      <c r="P378" s="55"/>
      <c r="Q378" s="55"/>
      <c r="R378" s="55"/>
      <c r="S378" s="55"/>
      <c r="T378" s="55"/>
      <c r="U378" s="55"/>
      <c r="V378" s="55"/>
      <c r="W378" s="55"/>
      <c r="X378" s="55"/>
      <c r="Y378" s="55"/>
      <c r="Z378" s="55"/>
      <c r="AA378" s="55"/>
      <c r="AB378" s="55"/>
      <c r="AC378" s="55"/>
    </row>
    <row r="379" spans="1:29" ht="15.75">
      <c r="A379" s="52"/>
      <c r="B379" s="53"/>
      <c r="C379" s="54"/>
      <c r="D379" s="54"/>
      <c r="E379" s="54"/>
      <c r="F379" s="54"/>
      <c r="G379" s="55"/>
      <c r="H379" s="55"/>
      <c r="I379" s="55"/>
      <c r="J379" s="55"/>
      <c r="K379" s="55"/>
      <c r="L379" s="55"/>
      <c r="M379" s="55"/>
      <c r="N379" s="55"/>
      <c r="O379" s="55"/>
      <c r="P379" s="55"/>
      <c r="Q379" s="55"/>
      <c r="R379" s="55"/>
      <c r="S379" s="55"/>
      <c r="T379" s="55"/>
      <c r="U379" s="55"/>
      <c r="V379" s="55"/>
      <c r="W379" s="55"/>
      <c r="X379" s="55"/>
      <c r="Y379" s="55"/>
      <c r="Z379" s="55"/>
      <c r="AA379" s="55"/>
      <c r="AB379" s="55"/>
      <c r="AC379" s="55"/>
    </row>
    <row r="380" spans="1:29" ht="15.75">
      <c r="A380" s="52"/>
      <c r="B380" s="53"/>
      <c r="C380" s="54"/>
      <c r="D380" s="54"/>
      <c r="E380" s="54"/>
      <c r="F380" s="54"/>
      <c r="G380" s="55"/>
      <c r="H380" s="55"/>
      <c r="I380" s="55"/>
      <c r="J380" s="55"/>
      <c r="K380" s="55"/>
      <c r="L380" s="55"/>
      <c r="M380" s="55"/>
      <c r="N380" s="55"/>
      <c r="O380" s="55"/>
      <c r="P380" s="55"/>
      <c r="Q380" s="55"/>
      <c r="R380" s="55"/>
      <c r="S380" s="55"/>
      <c r="T380" s="55"/>
      <c r="U380" s="55"/>
      <c r="V380" s="55"/>
      <c r="W380" s="55"/>
      <c r="X380" s="55"/>
      <c r="Y380" s="55"/>
      <c r="Z380" s="55"/>
      <c r="AA380" s="55"/>
      <c r="AB380" s="55"/>
      <c r="AC380" s="55"/>
    </row>
    <row r="381" spans="1:29" ht="15.75">
      <c r="A381" s="52"/>
      <c r="B381" s="53"/>
      <c r="C381" s="54"/>
      <c r="D381" s="54"/>
      <c r="E381" s="54"/>
      <c r="F381" s="54"/>
      <c r="G381" s="55"/>
      <c r="H381" s="55"/>
      <c r="I381" s="55"/>
      <c r="J381" s="55"/>
      <c r="K381" s="55"/>
      <c r="L381" s="55"/>
      <c r="M381" s="55"/>
      <c r="N381" s="55"/>
      <c r="O381" s="55"/>
      <c r="P381" s="55"/>
      <c r="Q381" s="55"/>
      <c r="R381" s="55"/>
      <c r="S381" s="55"/>
      <c r="T381" s="55"/>
      <c r="U381" s="55"/>
      <c r="V381" s="55"/>
      <c r="W381" s="55"/>
      <c r="X381" s="55"/>
      <c r="Y381" s="55"/>
      <c r="Z381" s="55"/>
      <c r="AA381" s="55"/>
      <c r="AB381" s="55"/>
      <c r="AC381" s="55"/>
    </row>
    <row r="382" spans="1:29" ht="15.75">
      <c r="A382" s="52"/>
      <c r="B382" s="53"/>
      <c r="C382" s="54"/>
      <c r="D382" s="54"/>
      <c r="E382" s="54"/>
      <c r="F382" s="54"/>
      <c r="G382" s="55"/>
      <c r="H382" s="55"/>
      <c r="I382" s="55"/>
      <c r="J382" s="55"/>
      <c r="K382" s="55"/>
      <c r="L382" s="55"/>
      <c r="M382" s="55"/>
      <c r="N382" s="55"/>
      <c r="O382" s="55"/>
      <c r="P382" s="55"/>
      <c r="Q382" s="55"/>
      <c r="R382" s="55"/>
      <c r="S382" s="55"/>
      <c r="T382" s="55"/>
      <c r="U382" s="55"/>
      <c r="V382" s="55"/>
      <c r="W382" s="55"/>
      <c r="X382" s="55"/>
      <c r="Y382" s="55"/>
      <c r="Z382" s="55"/>
      <c r="AA382" s="55"/>
      <c r="AB382" s="55"/>
      <c r="AC382" s="55"/>
    </row>
    <row r="383" spans="1:29" ht="15.75">
      <c r="A383" s="52"/>
      <c r="B383" s="53"/>
      <c r="C383" s="54"/>
      <c r="D383" s="54"/>
      <c r="E383" s="54"/>
      <c r="F383" s="54"/>
      <c r="G383" s="55"/>
      <c r="H383" s="55"/>
      <c r="I383" s="55"/>
      <c r="J383" s="55"/>
      <c r="K383" s="55"/>
      <c r="L383" s="55"/>
      <c r="M383" s="55"/>
      <c r="N383" s="55"/>
      <c r="O383" s="55"/>
      <c r="P383" s="55"/>
      <c r="Q383" s="55"/>
      <c r="R383" s="55"/>
      <c r="S383" s="55"/>
      <c r="T383" s="55"/>
      <c r="U383" s="55"/>
      <c r="V383" s="55"/>
      <c r="W383" s="55"/>
      <c r="X383" s="55"/>
      <c r="Y383" s="55"/>
      <c r="Z383" s="55"/>
      <c r="AA383" s="55"/>
      <c r="AB383" s="55"/>
      <c r="AC383" s="55"/>
    </row>
    <row r="384" spans="1:29" ht="15.75">
      <c r="A384" s="52"/>
      <c r="B384" s="53"/>
      <c r="C384" s="54"/>
      <c r="D384" s="54"/>
      <c r="E384" s="54"/>
      <c r="F384" s="54"/>
      <c r="G384" s="55"/>
      <c r="H384" s="55"/>
      <c r="I384" s="55"/>
      <c r="J384" s="55"/>
      <c r="K384" s="55"/>
      <c r="L384" s="55"/>
      <c r="M384" s="55"/>
      <c r="N384" s="55"/>
      <c r="O384" s="55"/>
      <c r="P384" s="55"/>
      <c r="Q384" s="55"/>
      <c r="R384" s="55"/>
      <c r="S384" s="55"/>
      <c r="T384" s="55"/>
      <c r="U384" s="55"/>
      <c r="V384" s="55"/>
      <c r="W384" s="55"/>
      <c r="X384" s="55"/>
      <c r="Y384" s="55"/>
      <c r="Z384" s="55"/>
      <c r="AA384" s="55"/>
      <c r="AB384" s="55"/>
      <c r="AC384" s="55"/>
    </row>
    <row r="385" spans="1:29" ht="15.75">
      <c r="A385" s="52"/>
      <c r="B385" s="53"/>
      <c r="C385" s="54"/>
      <c r="D385" s="54"/>
      <c r="E385" s="54"/>
      <c r="F385" s="54"/>
      <c r="G385" s="55"/>
      <c r="H385" s="55"/>
      <c r="I385" s="55"/>
      <c r="J385" s="55"/>
      <c r="K385" s="55"/>
      <c r="L385" s="55"/>
      <c r="M385" s="55"/>
      <c r="N385" s="55"/>
      <c r="O385" s="55"/>
      <c r="P385" s="55"/>
      <c r="Q385" s="55"/>
      <c r="R385" s="55"/>
      <c r="S385" s="55"/>
      <c r="T385" s="55"/>
      <c r="U385" s="55"/>
      <c r="V385" s="55"/>
      <c r="W385" s="55"/>
      <c r="X385" s="55"/>
      <c r="Y385" s="55"/>
      <c r="Z385" s="55"/>
      <c r="AA385" s="55"/>
      <c r="AB385" s="55"/>
      <c r="AC385" s="55"/>
    </row>
    <row r="386" spans="1:29" ht="15.75">
      <c r="A386" s="52"/>
      <c r="B386" s="53"/>
      <c r="C386" s="54"/>
      <c r="D386" s="54"/>
      <c r="E386" s="54"/>
      <c r="F386" s="54"/>
      <c r="G386" s="55"/>
      <c r="H386" s="55"/>
      <c r="I386" s="55"/>
      <c r="J386" s="55"/>
      <c r="K386" s="55"/>
      <c r="L386" s="55"/>
      <c r="M386" s="55"/>
      <c r="N386" s="55"/>
      <c r="O386" s="55"/>
      <c r="P386" s="55"/>
      <c r="Q386" s="55"/>
      <c r="R386" s="55"/>
      <c r="S386" s="55"/>
      <c r="T386" s="55"/>
      <c r="U386" s="55"/>
      <c r="V386" s="55"/>
      <c r="W386" s="55"/>
      <c r="X386" s="55"/>
      <c r="Y386" s="55"/>
      <c r="Z386" s="55"/>
      <c r="AA386" s="55"/>
      <c r="AB386" s="55"/>
      <c r="AC386" s="55"/>
    </row>
    <row r="387" spans="1:29" ht="15.75">
      <c r="A387" s="52"/>
      <c r="B387" s="53"/>
      <c r="C387" s="54"/>
      <c r="D387" s="54"/>
      <c r="E387" s="54"/>
      <c r="F387" s="54"/>
      <c r="G387" s="55"/>
      <c r="H387" s="55"/>
      <c r="I387" s="55"/>
      <c r="J387" s="55"/>
      <c r="K387" s="55"/>
      <c r="L387" s="55"/>
      <c r="M387" s="55"/>
      <c r="N387" s="55"/>
      <c r="O387" s="55"/>
      <c r="P387" s="55"/>
      <c r="Q387" s="55"/>
      <c r="R387" s="55"/>
      <c r="S387" s="55"/>
      <c r="T387" s="55"/>
      <c r="U387" s="55"/>
      <c r="V387" s="55"/>
      <c r="W387" s="55"/>
      <c r="X387" s="55"/>
      <c r="Y387" s="55"/>
      <c r="Z387" s="55"/>
      <c r="AA387" s="55"/>
      <c r="AB387" s="55"/>
      <c r="AC387" s="55"/>
    </row>
    <row r="388" spans="1:29" ht="15.75">
      <c r="A388" s="52"/>
      <c r="B388" s="53"/>
      <c r="C388" s="54"/>
      <c r="D388" s="54"/>
      <c r="E388" s="54"/>
      <c r="F388" s="54"/>
      <c r="G388" s="55"/>
      <c r="H388" s="55"/>
      <c r="I388" s="55"/>
      <c r="J388" s="55"/>
      <c r="K388" s="55"/>
      <c r="L388" s="55"/>
      <c r="M388" s="55"/>
      <c r="N388" s="55"/>
      <c r="O388" s="55"/>
      <c r="P388" s="55"/>
      <c r="Q388" s="55"/>
      <c r="R388" s="55"/>
      <c r="S388" s="55"/>
      <c r="T388" s="55"/>
      <c r="U388" s="55"/>
      <c r="V388" s="55"/>
      <c r="W388" s="55"/>
      <c r="X388" s="55"/>
      <c r="Y388" s="55"/>
      <c r="Z388" s="55"/>
      <c r="AA388" s="55"/>
      <c r="AB388" s="55"/>
      <c r="AC388" s="55"/>
    </row>
    <row r="389" spans="1:29" ht="15.75">
      <c r="A389" s="52"/>
      <c r="B389" s="53"/>
      <c r="C389" s="54"/>
      <c r="D389" s="54"/>
      <c r="E389" s="54"/>
      <c r="F389" s="54"/>
      <c r="G389" s="55"/>
      <c r="H389" s="55"/>
      <c r="I389" s="55"/>
      <c r="J389" s="55"/>
      <c r="K389" s="55"/>
      <c r="L389" s="55"/>
      <c r="M389" s="55"/>
      <c r="N389" s="55"/>
      <c r="O389" s="55"/>
      <c r="P389" s="55"/>
      <c r="Q389" s="55"/>
      <c r="R389" s="55"/>
      <c r="S389" s="55"/>
      <c r="T389" s="55"/>
      <c r="U389" s="55"/>
      <c r="V389" s="55"/>
      <c r="W389" s="55"/>
      <c r="X389" s="55"/>
      <c r="Y389" s="55"/>
      <c r="Z389" s="55"/>
      <c r="AA389" s="55"/>
      <c r="AB389" s="55"/>
      <c r="AC389" s="55"/>
    </row>
    <row r="390" spans="1:29" ht="15.75">
      <c r="A390" s="52"/>
      <c r="B390" s="53"/>
      <c r="C390" s="54"/>
      <c r="D390" s="54"/>
      <c r="E390" s="54"/>
      <c r="F390" s="54"/>
      <c r="G390" s="55"/>
      <c r="H390" s="55"/>
      <c r="I390" s="55"/>
      <c r="J390" s="55"/>
      <c r="K390" s="55"/>
      <c r="L390" s="55"/>
      <c r="M390" s="55"/>
      <c r="N390" s="55"/>
      <c r="O390" s="55"/>
      <c r="P390" s="55"/>
      <c r="Q390" s="55"/>
      <c r="R390" s="55"/>
      <c r="S390" s="55"/>
      <c r="T390" s="55"/>
      <c r="U390" s="55"/>
      <c r="V390" s="55"/>
      <c r="W390" s="55"/>
      <c r="X390" s="55"/>
      <c r="Y390" s="55"/>
      <c r="Z390" s="55"/>
      <c r="AA390" s="55"/>
      <c r="AB390" s="55"/>
      <c r="AC390" s="55"/>
    </row>
    <row r="391" spans="1:29" ht="15.75">
      <c r="A391" s="52"/>
      <c r="B391" s="53"/>
      <c r="C391" s="54"/>
      <c r="D391" s="54"/>
      <c r="E391" s="54"/>
      <c r="F391" s="54"/>
      <c r="G391" s="55"/>
      <c r="H391" s="55"/>
      <c r="I391" s="55"/>
      <c r="J391" s="55"/>
      <c r="K391" s="55"/>
      <c r="L391" s="55"/>
      <c r="M391" s="55"/>
      <c r="N391" s="55"/>
      <c r="O391" s="55"/>
      <c r="P391" s="55"/>
      <c r="Q391" s="55"/>
      <c r="R391" s="55"/>
      <c r="S391" s="55"/>
      <c r="T391" s="55"/>
      <c r="U391" s="55"/>
      <c r="V391" s="55"/>
      <c r="W391" s="55"/>
      <c r="X391" s="55"/>
      <c r="Y391" s="55"/>
      <c r="Z391" s="55"/>
      <c r="AA391" s="55"/>
      <c r="AB391" s="55"/>
      <c r="AC391" s="55"/>
    </row>
    <row r="392" spans="1:29" ht="15.75">
      <c r="A392" s="52"/>
      <c r="B392" s="53"/>
      <c r="C392" s="54"/>
      <c r="D392" s="54"/>
      <c r="E392" s="54"/>
      <c r="F392" s="54"/>
      <c r="G392" s="55"/>
      <c r="H392" s="55"/>
      <c r="I392" s="55"/>
      <c r="J392" s="55"/>
      <c r="K392" s="55"/>
      <c r="L392" s="55"/>
      <c r="M392" s="55"/>
      <c r="N392" s="55"/>
      <c r="O392" s="55"/>
      <c r="P392" s="55"/>
      <c r="Q392" s="55"/>
      <c r="R392" s="55"/>
      <c r="S392" s="55"/>
      <c r="T392" s="55"/>
      <c r="U392" s="55"/>
      <c r="V392" s="55"/>
      <c r="W392" s="55"/>
      <c r="X392" s="55"/>
      <c r="Y392" s="55"/>
      <c r="Z392" s="55"/>
      <c r="AA392" s="55"/>
      <c r="AB392" s="55"/>
      <c r="AC392" s="55"/>
    </row>
    <row r="393" spans="1:29" ht="15.75">
      <c r="A393" s="52"/>
      <c r="B393" s="53"/>
      <c r="C393" s="54"/>
      <c r="D393" s="54"/>
      <c r="E393" s="54"/>
      <c r="F393" s="54"/>
      <c r="G393" s="55"/>
      <c r="H393" s="55"/>
      <c r="I393" s="55"/>
      <c r="J393" s="55"/>
      <c r="K393" s="55"/>
      <c r="L393" s="55"/>
      <c r="M393" s="55"/>
      <c r="N393" s="55"/>
      <c r="O393" s="55"/>
      <c r="P393" s="55"/>
      <c r="Q393" s="55"/>
      <c r="R393" s="55"/>
      <c r="S393" s="55"/>
      <c r="T393" s="55"/>
      <c r="U393" s="55"/>
      <c r="V393" s="55"/>
      <c r="W393" s="55"/>
      <c r="X393" s="55"/>
      <c r="Y393" s="55"/>
      <c r="Z393" s="55"/>
      <c r="AA393" s="55"/>
      <c r="AB393" s="55"/>
      <c r="AC393" s="55"/>
    </row>
    <row r="394" spans="1:29" ht="15.75">
      <c r="A394" s="52"/>
      <c r="B394" s="53"/>
      <c r="C394" s="54"/>
      <c r="D394" s="54"/>
      <c r="E394" s="54"/>
      <c r="F394" s="54"/>
      <c r="G394" s="55"/>
      <c r="H394" s="55"/>
      <c r="I394" s="55"/>
      <c r="J394" s="55"/>
      <c r="K394" s="55"/>
      <c r="L394" s="55"/>
      <c r="M394" s="55"/>
      <c r="N394" s="55"/>
      <c r="O394" s="55"/>
      <c r="P394" s="55"/>
      <c r="Q394" s="55"/>
      <c r="R394" s="55"/>
      <c r="S394" s="55"/>
      <c r="T394" s="55"/>
      <c r="U394" s="55"/>
      <c r="V394" s="55"/>
      <c r="W394" s="55"/>
      <c r="X394" s="55"/>
      <c r="Y394" s="55"/>
      <c r="Z394" s="55"/>
      <c r="AA394" s="55"/>
      <c r="AB394" s="55"/>
      <c r="AC394" s="55"/>
    </row>
    <row r="395" spans="1:29" ht="15.75">
      <c r="A395" s="52"/>
      <c r="B395" s="53"/>
      <c r="C395" s="54"/>
      <c r="D395" s="54"/>
      <c r="E395" s="54"/>
      <c r="F395" s="54"/>
      <c r="G395" s="55"/>
      <c r="H395" s="55"/>
      <c r="I395" s="55"/>
      <c r="J395" s="55"/>
      <c r="K395" s="55"/>
      <c r="L395" s="55"/>
      <c r="M395" s="55"/>
      <c r="N395" s="55"/>
      <c r="O395" s="55"/>
      <c r="P395" s="55"/>
      <c r="Q395" s="55"/>
      <c r="R395" s="55"/>
      <c r="S395" s="55"/>
      <c r="T395" s="55"/>
      <c r="U395" s="55"/>
      <c r="V395" s="55"/>
      <c r="W395" s="55"/>
      <c r="X395" s="55"/>
      <c r="Y395" s="55"/>
      <c r="Z395" s="55"/>
      <c r="AA395" s="55"/>
      <c r="AB395" s="55"/>
      <c r="AC395" s="55"/>
    </row>
    <row r="396" spans="1:29" ht="15.75">
      <c r="A396" s="52"/>
      <c r="B396" s="53"/>
      <c r="C396" s="54"/>
      <c r="D396" s="54"/>
      <c r="E396" s="54"/>
      <c r="F396" s="54"/>
      <c r="G396" s="55"/>
      <c r="H396" s="55"/>
      <c r="I396" s="55"/>
      <c r="J396" s="55"/>
      <c r="K396" s="55"/>
      <c r="L396" s="55"/>
      <c r="M396" s="55"/>
      <c r="N396" s="55"/>
      <c r="O396" s="55"/>
      <c r="P396" s="55"/>
      <c r="Q396" s="55"/>
      <c r="R396" s="55"/>
      <c r="S396" s="55"/>
      <c r="T396" s="55"/>
      <c r="U396" s="55"/>
      <c r="V396" s="55"/>
      <c r="W396" s="55"/>
      <c r="X396" s="55"/>
      <c r="Y396" s="55"/>
      <c r="Z396" s="55"/>
      <c r="AA396" s="55"/>
      <c r="AB396" s="55"/>
      <c r="AC396" s="55"/>
    </row>
    <row r="397" spans="1:29" ht="15.75">
      <c r="A397" s="52"/>
      <c r="B397" s="53"/>
      <c r="C397" s="54"/>
      <c r="D397" s="54"/>
      <c r="E397" s="54"/>
      <c r="F397" s="54"/>
      <c r="G397" s="55"/>
      <c r="H397" s="55"/>
      <c r="I397" s="55"/>
      <c r="J397" s="55"/>
      <c r="K397" s="55"/>
      <c r="L397" s="55"/>
      <c r="M397" s="55"/>
      <c r="N397" s="55"/>
      <c r="O397" s="55"/>
      <c r="P397" s="55"/>
      <c r="Q397" s="55"/>
      <c r="R397" s="55"/>
      <c r="S397" s="55"/>
      <c r="T397" s="55"/>
      <c r="U397" s="55"/>
      <c r="V397" s="55"/>
      <c r="W397" s="55"/>
      <c r="X397" s="55"/>
      <c r="Y397" s="55"/>
      <c r="Z397" s="55"/>
      <c r="AA397" s="55"/>
      <c r="AB397" s="55"/>
      <c r="AC397" s="55"/>
    </row>
    <row r="398" spans="1:29" ht="15.75">
      <c r="A398" s="52"/>
      <c r="B398" s="53"/>
      <c r="C398" s="54"/>
      <c r="D398" s="54"/>
      <c r="E398" s="54"/>
      <c r="F398" s="54"/>
      <c r="G398" s="55"/>
      <c r="H398" s="55"/>
      <c r="I398" s="55"/>
      <c r="J398" s="55"/>
      <c r="K398" s="55"/>
      <c r="L398" s="55"/>
      <c r="M398" s="55"/>
      <c r="N398" s="55"/>
      <c r="O398" s="55"/>
      <c r="P398" s="55"/>
      <c r="Q398" s="55"/>
      <c r="R398" s="55"/>
      <c r="S398" s="55"/>
      <c r="T398" s="55"/>
      <c r="U398" s="55"/>
      <c r="V398" s="55"/>
      <c r="W398" s="55"/>
      <c r="X398" s="55"/>
      <c r="Y398" s="55"/>
      <c r="Z398" s="55"/>
      <c r="AA398" s="55"/>
      <c r="AB398" s="55"/>
      <c r="AC398" s="55"/>
    </row>
  </sheetData>
  <mergeCells count="72">
    <mergeCell ref="T6:T7"/>
    <mergeCell ref="U6:U7"/>
    <mergeCell ref="V6:V7"/>
    <mergeCell ref="W6:W7"/>
    <mergeCell ref="P6:P7"/>
    <mergeCell ref="S6:S7"/>
    <mergeCell ref="Q6:Q7"/>
    <mergeCell ref="AA6:AA7"/>
    <mergeCell ref="B62:AC62"/>
    <mergeCell ref="A4:A7"/>
    <mergeCell ref="B4:B7"/>
    <mergeCell ref="C4:C7"/>
    <mergeCell ref="D4:D7"/>
    <mergeCell ref="E4:E7"/>
    <mergeCell ref="F6:F7"/>
    <mergeCell ref="G6:G7"/>
    <mergeCell ref="H6:H7"/>
    <mergeCell ref="B45:S45"/>
    <mergeCell ref="B46:S46"/>
    <mergeCell ref="B47:S47"/>
    <mergeCell ref="B48:S48"/>
    <mergeCell ref="B41:S41"/>
    <mergeCell ref="B42:S42"/>
    <mergeCell ref="B43:S43"/>
    <mergeCell ref="B44:S44"/>
    <mergeCell ref="B53:S53"/>
    <mergeCell ref="B55:S55"/>
    <mergeCell ref="B57:S57"/>
    <mergeCell ref="B61:AC61"/>
    <mergeCell ref="B49:S49"/>
    <mergeCell ref="B50:S50"/>
    <mergeCell ref="B51:S51"/>
    <mergeCell ref="B52:S52"/>
    <mergeCell ref="B37:S37"/>
    <mergeCell ref="B38:S38"/>
    <mergeCell ref="B39:S39"/>
    <mergeCell ref="B40:S40"/>
    <mergeCell ref="B33:S33"/>
    <mergeCell ref="B34:S34"/>
    <mergeCell ref="B35:S35"/>
    <mergeCell ref="B36:S36"/>
    <mergeCell ref="B31:S31"/>
    <mergeCell ref="B32:S32"/>
    <mergeCell ref="J6:J7"/>
    <mergeCell ref="K6:K7"/>
    <mergeCell ref="L6:L7"/>
    <mergeCell ref="M6:M7"/>
    <mergeCell ref="N6:N7"/>
    <mergeCell ref="O6:O7"/>
    <mergeCell ref="R6:R7"/>
    <mergeCell ref="I6:I7"/>
    <mergeCell ref="X5:Y5"/>
    <mergeCell ref="N4:O5"/>
    <mergeCell ref="P4:Q5"/>
    <mergeCell ref="Z5:AA5"/>
    <mergeCell ref="T5:U5"/>
    <mergeCell ref="A2:AD2"/>
    <mergeCell ref="AA3:AD3"/>
    <mergeCell ref="T4:W4"/>
    <mergeCell ref="X4:AA4"/>
    <mergeCell ref="AD4:AD7"/>
    <mergeCell ref="F4:H5"/>
    <mergeCell ref="R4:S5"/>
    <mergeCell ref="AB4:AC5"/>
    <mergeCell ref="AB6:AB7"/>
    <mergeCell ref="AC6:AC7"/>
    <mergeCell ref="X6:X7"/>
    <mergeCell ref="Y6:Y7"/>
    <mergeCell ref="Z6:Z7"/>
    <mergeCell ref="I4:K5"/>
    <mergeCell ref="L4:M5"/>
    <mergeCell ref="V5:W5"/>
  </mergeCells>
  <phoneticPr fontId="57" type="noConversion"/>
  <printOptions horizontalCentered="1"/>
  <pageMargins left="0.235416666666667" right="0.235416666666667" top="0.74791666666666701" bottom="0.74791666666666701" header="0.31388888888888899" footer="0.31388888888888899"/>
  <pageSetup paperSize="9" scale="70" fitToHeight="0" orientation="landscape" r:id="rId1"/>
  <headerFooter alignWithMargins="0">
    <oddFooter>&amp;C&amp;P</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I27"/>
  <sheetViews>
    <sheetView workbookViewId="0">
      <selection activeCell="C21" sqref="C21"/>
    </sheetView>
  </sheetViews>
  <sheetFormatPr defaultColWidth="8.875" defaultRowHeight="15.75"/>
  <cols>
    <col min="1" max="1" width="4.375" customWidth="1"/>
    <col min="2" max="2" width="22" customWidth="1"/>
    <col min="3" max="3" width="11.125" customWidth="1"/>
    <col min="4" max="4" width="16" customWidth="1"/>
    <col min="5" max="5" width="18.875" customWidth="1"/>
    <col min="6" max="6" width="23.875" customWidth="1"/>
    <col min="7" max="7" width="15.5" customWidth="1"/>
    <col min="8" max="8" width="13.875" customWidth="1"/>
    <col min="9" max="9" width="14.125" customWidth="1"/>
  </cols>
  <sheetData>
    <row r="1" spans="1:9">
      <c r="A1" s="18" t="s">
        <v>242</v>
      </c>
      <c r="I1" s="23" t="s">
        <v>243</v>
      </c>
    </row>
    <row r="3" spans="1:9">
      <c r="A3" s="1854" t="s">
        <v>244</v>
      </c>
      <c r="B3" s="1854"/>
      <c r="C3" s="1854"/>
      <c r="D3" s="1854"/>
      <c r="E3" s="1854"/>
      <c r="F3" s="1854"/>
      <c r="G3" s="1854"/>
      <c r="H3" s="1854"/>
      <c r="I3" s="1854"/>
    </row>
    <row r="5" spans="1:9">
      <c r="A5" s="1855" t="s">
        <v>128</v>
      </c>
      <c r="B5" s="1855"/>
      <c r="C5" s="1855"/>
      <c r="D5" s="1855"/>
      <c r="E5" s="1855"/>
      <c r="F5" s="1855"/>
      <c r="G5" s="1855"/>
      <c r="H5" s="1855"/>
      <c r="I5" s="1855"/>
    </row>
    <row r="7" spans="1:9">
      <c r="A7" s="1857" t="s">
        <v>245</v>
      </c>
      <c r="B7" s="1857" t="s">
        <v>246</v>
      </c>
      <c r="C7" s="1761" t="s">
        <v>247</v>
      </c>
      <c r="D7" s="1761" t="s">
        <v>248</v>
      </c>
      <c r="E7" s="1856" t="s">
        <v>249</v>
      </c>
      <c r="F7" s="1856"/>
      <c r="G7" s="1761" t="s">
        <v>250</v>
      </c>
      <c r="H7" s="1761" t="s">
        <v>251</v>
      </c>
      <c r="I7" s="1857" t="s">
        <v>252</v>
      </c>
    </row>
    <row r="8" spans="1:9" ht="72.75" customHeight="1">
      <c r="A8" s="1857"/>
      <c r="B8" s="1857"/>
      <c r="C8" s="1857"/>
      <c r="D8" s="1857"/>
      <c r="E8" s="19" t="s">
        <v>253</v>
      </c>
      <c r="F8" s="19" t="s">
        <v>254</v>
      </c>
      <c r="G8" s="1857"/>
      <c r="H8" s="1857"/>
      <c r="I8" s="1857"/>
    </row>
    <row r="9" spans="1:9">
      <c r="A9" s="20">
        <v>1</v>
      </c>
      <c r="B9" s="20">
        <v>2</v>
      </c>
      <c r="C9" s="20">
        <v>3</v>
      </c>
      <c r="D9" s="20">
        <v>4</v>
      </c>
      <c r="E9" s="20">
        <v>5</v>
      </c>
      <c r="F9" s="20">
        <v>6</v>
      </c>
      <c r="G9" s="20">
        <v>7</v>
      </c>
      <c r="H9" s="20" t="s">
        <v>255</v>
      </c>
      <c r="I9" s="20">
        <v>9</v>
      </c>
    </row>
    <row r="10" spans="1:9" ht="21" customHeight="1">
      <c r="A10" s="21"/>
      <c r="B10" s="22" t="s">
        <v>256</v>
      </c>
      <c r="C10" s="21"/>
      <c r="D10" s="21"/>
      <c r="E10" s="21"/>
      <c r="F10" s="21"/>
      <c r="G10" s="21"/>
      <c r="H10" s="21"/>
      <c r="I10" s="21"/>
    </row>
    <row r="11" spans="1:9" ht="21.75" customHeight="1">
      <c r="A11" s="21"/>
      <c r="B11" s="21" t="s">
        <v>257</v>
      </c>
      <c r="C11" s="21"/>
      <c r="D11" s="21"/>
      <c r="E11" s="21"/>
      <c r="F11" s="21"/>
      <c r="G11" s="21"/>
      <c r="H11" s="21"/>
      <c r="I11" s="21"/>
    </row>
    <row r="12" spans="1:9">
      <c r="A12" s="21"/>
      <c r="B12" s="21"/>
      <c r="C12" s="21"/>
      <c r="D12" s="21"/>
      <c r="E12" s="21"/>
      <c r="F12" s="21"/>
      <c r="G12" s="21"/>
      <c r="H12" s="21"/>
      <c r="I12" s="21"/>
    </row>
    <row r="13" spans="1:9">
      <c r="A13" s="21"/>
      <c r="B13" s="21"/>
      <c r="C13" s="21"/>
      <c r="D13" s="21"/>
      <c r="E13" s="21"/>
      <c r="F13" s="21"/>
      <c r="G13" s="21"/>
      <c r="H13" s="21"/>
      <c r="I13" s="21"/>
    </row>
    <row r="14" spans="1:9">
      <c r="A14" s="21"/>
      <c r="B14" s="21"/>
      <c r="C14" s="21"/>
      <c r="D14" s="21"/>
      <c r="E14" s="21"/>
      <c r="F14" s="21"/>
      <c r="G14" s="21"/>
      <c r="H14" s="21"/>
      <c r="I14" s="21"/>
    </row>
    <row r="15" spans="1:9">
      <c r="A15" s="21"/>
      <c r="B15" s="21"/>
      <c r="C15" s="21"/>
      <c r="D15" s="21"/>
      <c r="E15" s="21"/>
      <c r="F15" s="21"/>
      <c r="G15" s="21"/>
      <c r="H15" s="21"/>
      <c r="I15" s="21"/>
    </row>
    <row r="16" spans="1:9">
      <c r="A16" s="21"/>
      <c r="B16" s="21"/>
      <c r="C16" s="21"/>
      <c r="D16" s="21"/>
      <c r="E16" s="21"/>
      <c r="F16" s="21"/>
      <c r="G16" s="21"/>
      <c r="H16" s="21"/>
      <c r="I16" s="21"/>
    </row>
    <row r="17" spans="1:9">
      <c r="A17" s="21"/>
      <c r="B17" s="21"/>
      <c r="C17" s="21"/>
      <c r="D17" s="21"/>
      <c r="E17" s="21"/>
      <c r="F17" s="21"/>
      <c r="G17" s="21"/>
      <c r="H17" s="21"/>
      <c r="I17" s="21"/>
    </row>
    <row r="18" spans="1:9">
      <c r="A18" s="21"/>
      <c r="B18" s="21"/>
      <c r="C18" s="21"/>
      <c r="D18" s="21"/>
      <c r="E18" s="21"/>
      <c r="F18" s="21"/>
      <c r="G18" s="21"/>
      <c r="H18" s="21"/>
      <c r="I18" s="21"/>
    </row>
    <row r="19" spans="1:9">
      <c r="A19" s="21"/>
      <c r="B19" s="21"/>
      <c r="C19" s="21"/>
      <c r="D19" s="21"/>
      <c r="E19" s="21"/>
      <c r="F19" s="21"/>
      <c r="G19" s="21"/>
      <c r="H19" s="21"/>
      <c r="I19" s="21"/>
    </row>
    <row r="20" spans="1:9">
      <c r="A20" s="21"/>
      <c r="B20" s="21"/>
      <c r="C20" s="21"/>
      <c r="D20" s="21"/>
      <c r="E20" s="21"/>
      <c r="F20" s="21"/>
      <c r="G20" s="21"/>
      <c r="H20" s="21"/>
      <c r="I20" s="21"/>
    </row>
    <row r="21" spans="1:9">
      <c r="A21" s="21"/>
      <c r="B21" s="21"/>
      <c r="C21" s="21"/>
      <c r="D21" s="21"/>
      <c r="E21" s="21"/>
      <c r="F21" s="21"/>
      <c r="G21" s="21"/>
      <c r="H21" s="21"/>
      <c r="I21" s="21"/>
    </row>
    <row r="22" spans="1:9">
      <c r="A22" s="21"/>
      <c r="B22" s="21"/>
      <c r="C22" s="21"/>
      <c r="D22" s="21"/>
      <c r="E22" s="21"/>
      <c r="F22" s="21"/>
      <c r="G22" s="21"/>
      <c r="H22" s="21"/>
      <c r="I22" s="21"/>
    </row>
    <row r="23" spans="1:9">
      <c r="A23" s="21"/>
      <c r="B23" s="21"/>
      <c r="C23" s="21"/>
      <c r="D23" s="21"/>
      <c r="E23" s="21"/>
      <c r="F23" s="21"/>
      <c r="G23" s="21"/>
      <c r="H23" s="21"/>
      <c r="I23" s="21"/>
    </row>
    <row r="24" spans="1:9">
      <c r="A24" s="21"/>
      <c r="B24" s="21"/>
      <c r="C24" s="21"/>
      <c r="D24" s="21"/>
      <c r="E24" s="21"/>
      <c r="F24" s="21"/>
      <c r="G24" s="21"/>
      <c r="H24" s="21"/>
      <c r="I24" s="21"/>
    </row>
    <row r="25" spans="1:9">
      <c r="A25" s="21"/>
      <c r="B25" s="21"/>
      <c r="C25" s="21"/>
      <c r="D25" s="21"/>
      <c r="E25" s="21"/>
      <c r="F25" s="21"/>
      <c r="G25" s="21"/>
      <c r="H25" s="21"/>
      <c r="I25" s="21"/>
    </row>
    <row r="26" spans="1:9">
      <c r="A26" s="21"/>
      <c r="B26" s="21"/>
      <c r="C26" s="21"/>
      <c r="D26" s="21"/>
      <c r="E26" s="21"/>
      <c r="F26" s="21"/>
      <c r="G26" s="21"/>
      <c r="H26" s="21"/>
      <c r="I26" s="21"/>
    </row>
    <row r="27" spans="1:9">
      <c r="A27" s="21"/>
      <c r="B27" s="21"/>
      <c r="C27" s="21"/>
      <c r="D27" s="21"/>
      <c r="E27" s="21"/>
      <c r="F27" s="21"/>
      <c r="G27" s="21"/>
      <c r="H27" s="21"/>
      <c r="I27" s="21"/>
    </row>
  </sheetData>
  <mergeCells count="10">
    <mergeCell ref="A3:I3"/>
    <mergeCell ref="A5:I5"/>
    <mergeCell ref="E7:F7"/>
    <mergeCell ref="A7:A8"/>
    <mergeCell ref="B7:B8"/>
    <mergeCell ref="C7:C8"/>
    <mergeCell ref="D7:D8"/>
    <mergeCell ref="G7:G8"/>
    <mergeCell ref="H7:H8"/>
    <mergeCell ref="I7:I8"/>
  </mergeCells>
  <phoneticPr fontId="57" type="noConversion"/>
  <printOptions horizontalCentered="1"/>
  <pageMargins left="0.235416666666667" right="0.235416666666667" top="0.74791666666666701" bottom="0.74791666666666701" header="0.31388888888888899" footer="0.31388888888888899"/>
  <pageSetup paperSize="9" scale="90" fitToHeight="0" orientation="landscape" useFirstPageNumber="1"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O27"/>
  <sheetViews>
    <sheetView zoomScale="85" zoomScaleNormal="85" workbookViewId="0">
      <selection activeCell="C21" sqref="C21"/>
    </sheetView>
  </sheetViews>
  <sheetFormatPr defaultColWidth="9" defaultRowHeight="15.75"/>
  <cols>
    <col min="1" max="1" width="3.625" style="6" customWidth="1"/>
    <col min="2" max="2" width="24.375" style="6" customWidth="1"/>
    <col min="3" max="3" width="8.625" style="6" customWidth="1"/>
    <col min="4" max="4" width="8.5" style="6" customWidth="1"/>
    <col min="5" max="5" width="9.375" style="6" customWidth="1"/>
    <col min="6" max="8" width="14.5" style="6" customWidth="1"/>
    <col min="9" max="9" width="10.375" style="6" customWidth="1"/>
    <col min="10" max="11" width="10.625" style="6" customWidth="1"/>
    <col min="12" max="12" width="11.875" style="6" customWidth="1"/>
    <col min="13" max="13" width="9.5" style="6" customWidth="1"/>
    <col min="14" max="14" width="12.625" style="6" customWidth="1"/>
    <col min="15" max="16384" width="9" style="6"/>
  </cols>
  <sheetData>
    <row r="1" spans="1:15">
      <c r="A1" s="4" t="s">
        <v>258</v>
      </c>
      <c r="B1" s="4"/>
      <c r="C1" s="4"/>
      <c r="D1" s="4"/>
      <c r="E1" s="4"/>
      <c r="F1" s="4"/>
      <c r="G1" s="4"/>
      <c r="H1" s="4"/>
      <c r="I1" s="4"/>
      <c r="J1" s="4"/>
      <c r="K1" s="4"/>
      <c r="L1" s="4"/>
      <c r="M1" s="1858" t="s">
        <v>0</v>
      </c>
      <c r="N1" s="1858"/>
      <c r="O1" s="1858"/>
    </row>
    <row r="3" spans="1:15" ht="24" customHeight="1">
      <c r="A3" s="1759" t="s">
        <v>259</v>
      </c>
      <c r="B3" s="1759"/>
      <c r="C3" s="1759"/>
      <c r="D3" s="1759"/>
      <c r="E3" s="1759"/>
      <c r="F3" s="1759"/>
      <c r="G3" s="1759"/>
      <c r="H3" s="1759"/>
      <c r="I3" s="1759"/>
      <c r="J3" s="1759"/>
      <c r="K3" s="1759"/>
      <c r="L3" s="1759"/>
      <c r="M3" s="1759"/>
      <c r="N3" s="1759"/>
      <c r="O3" s="1759"/>
    </row>
    <row r="4" spans="1:15">
      <c r="A4" s="1759"/>
      <c r="B4" s="1759"/>
      <c r="C4" s="1759"/>
      <c r="D4" s="1759"/>
      <c r="E4" s="1759"/>
      <c r="F4" s="1759"/>
      <c r="G4" s="1759"/>
      <c r="H4" s="1759"/>
      <c r="I4" s="1759"/>
      <c r="J4" s="1759"/>
      <c r="K4" s="1759"/>
      <c r="L4" s="1759"/>
      <c r="M4" s="1759"/>
      <c r="N4" s="1859" t="s">
        <v>128</v>
      </c>
      <c r="O4" s="1859"/>
    </row>
    <row r="5" spans="1:15" s="2" customFormat="1" ht="28.5" customHeight="1">
      <c r="A5" s="1860" t="s">
        <v>1</v>
      </c>
      <c r="B5" s="1860"/>
      <c r="C5" s="1860" t="s">
        <v>260</v>
      </c>
      <c r="D5" s="1860" t="s">
        <v>261</v>
      </c>
      <c r="E5" s="1860" t="s">
        <v>132</v>
      </c>
      <c r="F5" s="1836" t="s">
        <v>133</v>
      </c>
      <c r="G5" s="1836"/>
      <c r="H5" s="1836"/>
      <c r="I5" s="1861" t="s">
        <v>262</v>
      </c>
      <c r="J5" s="1860" t="s">
        <v>263</v>
      </c>
      <c r="K5" s="1860" t="s">
        <v>264</v>
      </c>
      <c r="L5" s="1860" t="s">
        <v>265</v>
      </c>
      <c r="M5" s="1860" t="s">
        <v>266</v>
      </c>
      <c r="N5" s="1860" t="s">
        <v>267</v>
      </c>
      <c r="O5" s="1860" t="s">
        <v>142</v>
      </c>
    </row>
    <row r="6" spans="1:15" s="3" customFormat="1" ht="28.5" customHeight="1">
      <c r="A6" s="1860"/>
      <c r="B6" s="1860"/>
      <c r="C6" s="1860"/>
      <c r="D6" s="1860"/>
      <c r="E6" s="1860"/>
      <c r="F6" s="1836" t="s">
        <v>143</v>
      </c>
      <c r="G6" s="1836" t="s">
        <v>144</v>
      </c>
      <c r="H6" s="1836"/>
      <c r="I6" s="1862"/>
      <c r="J6" s="1860"/>
      <c r="K6" s="1860"/>
      <c r="L6" s="1860"/>
      <c r="M6" s="1860"/>
      <c r="N6" s="1860"/>
      <c r="O6" s="1860"/>
    </row>
    <row r="7" spans="1:15" s="3" customFormat="1" ht="54.75" customHeight="1">
      <c r="A7" s="1860"/>
      <c r="B7" s="1860"/>
      <c r="C7" s="1860"/>
      <c r="D7" s="1860"/>
      <c r="E7" s="1860"/>
      <c r="F7" s="1836"/>
      <c r="G7" s="8" t="s">
        <v>145</v>
      </c>
      <c r="H7" s="8" t="s">
        <v>148</v>
      </c>
      <c r="I7" s="1863"/>
      <c r="J7" s="1860"/>
      <c r="K7" s="1860"/>
      <c r="L7" s="1860"/>
      <c r="M7" s="1860"/>
      <c r="N7" s="1860"/>
      <c r="O7" s="1860"/>
    </row>
    <row r="8" spans="1:15" s="4" customFormat="1" ht="18" customHeight="1">
      <c r="A8" s="9"/>
      <c r="B8" s="10" t="s">
        <v>151</v>
      </c>
      <c r="C8" s="9"/>
      <c r="D8" s="9"/>
      <c r="E8" s="9"/>
      <c r="F8" s="9"/>
      <c r="G8" s="9"/>
      <c r="H8" s="9"/>
      <c r="I8" s="9"/>
      <c r="J8" s="9"/>
      <c r="K8" s="9"/>
      <c r="L8" s="9"/>
      <c r="M8" s="9"/>
      <c r="N8" s="9"/>
      <c r="O8" s="9"/>
    </row>
    <row r="9" spans="1:15" ht="47.25">
      <c r="A9" s="10" t="s">
        <v>38</v>
      </c>
      <c r="B9" s="11" t="s">
        <v>268</v>
      </c>
      <c r="C9" s="12"/>
      <c r="D9" s="12"/>
      <c r="E9" s="12"/>
      <c r="F9" s="12"/>
      <c r="G9" s="12"/>
      <c r="H9" s="12"/>
      <c r="I9" s="12"/>
      <c r="J9" s="12"/>
      <c r="K9" s="12"/>
      <c r="L9" s="12"/>
      <c r="M9" s="12"/>
      <c r="N9" s="12"/>
      <c r="O9" s="12"/>
    </row>
    <row r="10" spans="1:15" ht="18" customHeight="1">
      <c r="A10" s="10" t="s">
        <v>17</v>
      </c>
      <c r="B10" s="106" t="s">
        <v>269</v>
      </c>
      <c r="C10" s="12"/>
      <c r="D10" s="12"/>
      <c r="E10" s="12"/>
      <c r="F10" s="12"/>
      <c r="G10" s="12"/>
      <c r="H10" s="12"/>
      <c r="I10" s="12"/>
      <c r="J10" s="12"/>
      <c r="K10" s="12"/>
      <c r="L10" s="12"/>
      <c r="M10" s="12"/>
      <c r="N10" s="12"/>
      <c r="O10" s="12"/>
    </row>
    <row r="11" spans="1:15" ht="18" customHeight="1">
      <c r="A11" s="10"/>
      <c r="B11" s="107" t="s">
        <v>270</v>
      </c>
      <c r="C11" s="12"/>
      <c r="D11" s="12"/>
      <c r="E11" s="12"/>
      <c r="F11" s="12"/>
      <c r="G11" s="12"/>
      <c r="H11" s="12"/>
      <c r="I11" s="12"/>
      <c r="J11" s="12"/>
      <c r="K11" s="12"/>
      <c r="L11" s="12"/>
      <c r="M11" s="12"/>
      <c r="N11" s="12"/>
      <c r="O11" s="12"/>
    </row>
    <row r="12" spans="1:15" ht="18" customHeight="1">
      <c r="A12" s="15">
        <v>1</v>
      </c>
      <c r="B12" s="108" t="s">
        <v>271</v>
      </c>
      <c r="C12" s="12"/>
      <c r="D12" s="12"/>
      <c r="E12" s="12"/>
      <c r="F12" s="12"/>
      <c r="G12" s="12"/>
      <c r="H12" s="12"/>
      <c r="I12" s="12"/>
      <c r="J12" s="12"/>
      <c r="K12" s="12"/>
      <c r="L12" s="12"/>
      <c r="M12" s="12"/>
      <c r="N12" s="12"/>
      <c r="O12" s="12"/>
    </row>
    <row r="13" spans="1:15" ht="18" customHeight="1">
      <c r="A13" s="15">
        <v>2</v>
      </c>
      <c r="B13" s="108" t="s">
        <v>271</v>
      </c>
      <c r="C13" s="12"/>
      <c r="D13" s="12"/>
      <c r="E13" s="12"/>
      <c r="F13" s="12"/>
      <c r="G13" s="12"/>
      <c r="H13" s="12"/>
      <c r="I13" s="12"/>
      <c r="J13" s="12"/>
      <c r="K13" s="12"/>
      <c r="L13" s="12"/>
      <c r="M13" s="12"/>
      <c r="N13" s="12"/>
      <c r="O13" s="12"/>
    </row>
    <row r="14" spans="1:15" s="5" customFormat="1" ht="18" customHeight="1">
      <c r="A14" s="16"/>
      <c r="B14" s="14" t="s">
        <v>272</v>
      </c>
      <c r="C14" s="14"/>
      <c r="D14" s="14"/>
      <c r="E14" s="14"/>
      <c r="F14" s="14"/>
      <c r="G14" s="14"/>
      <c r="H14" s="14"/>
      <c r="I14" s="14"/>
      <c r="J14" s="14"/>
      <c r="K14" s="14"/>
      <c r="L14" s="14"/>
      <c r="M14" s="14"/>
      <c r="N14" s="14"/>
      <c r="O14" s="14"/>
    </row>
    <row r="15" spans="1:15" ht="18" customHeight="1">
      <c r="A15" s="15">
        <v>1</v>
      </c>
      <c r="B15" s="108" t="s">
        <v>273</v>
      </c>
      <c r="C15" s="12"/>
      <c r="D15" s="12"/>
      <c r="E15" s="12"/>
      <c r="F15" s="12"/>
      <c r="G15" s="12"/>
      <c r="H15" s="12"/>
      <c r="I15" s="12"/>
      <c r="J15" s="12"/>
      <c r="K15" s="12"/>
      <c r="L15" s="12"/>
      <c r="M15" s="12"/>
      <c r="N15" s="12"/>
      <c r="O15" s="12"/>
    </row>
    <row r="16" spans="1:15" ht="18" customHeight="1">
      <c r="A16" s="15">
        <v>2</v>
      </c>
      <c r="B16" s="108" t="s">
        <v>273</v>
      </c>
      <c r="C16" s="12"/>
      <c r="D16" s="12"/>
      <c r="E16" s="12"/>
      <c r="F16" s="12"/>
      <c r="G16" s="12"/>
      <c r="H16" s="12"/>
      <c r="I16" s="12"/>
      <c r="J16" s="12"/>
      <c r="K16" s="12"/>
      <c r="L16" s="12"/>
      <c r="M16" s="12"/>
      <c r="N16" s="12"/>
      <c r="O16" s="12"/>
    </row>
    <row r="17" spans="1:15" s="5" customFormat="1" ht="39.75" customHeight="1">
      <c r="A17" s="10" t="s">
        <v>32</v>
      </c>
      <c r="B17" s="17" t="s">
        <v>274</v>
      </c>
      <c r="C17" s="14"/>
      <c r="D17" s="14"/>
      <c r="E17" s="14"/>
      <c r="F17" s="14"/>
      <c r="G17" s="14"/>
      <c r="H17" s="14"/>
      <c r="I17" s="14"/>
      <c r="J17" s="14"/>
      <c r="K17" s="14"/>
      <c r="L17" s="14"/>
      <c r="M17" s="14"/>
      <c r="N17" s="14"/>
      <c r="O17" s="14"/>
    </row>
    <row r="18" spans="1:15" ht="18" customHeight="1">
      <c r="A18" s="15">
        <v>1</v>
      </c>
      <c r="B18" s="108" t="s">
        <v>271</v>
      </c>
      <c r="C18" s="12"/>
      <c r="D18" s="12"/>
      <c r="E18" s="12"/>
      <c r="F18" s="12"/>
      <c r="G18" s="12"/>
      <c r="H18" s="12"/>
      <c r="I18" s="12"/>
      <c r="J18" s="12"/>
      <c r="K18" s="12"/>
      <c r="L18" s="12"/>
      <c r="M18" s="12"/>
      <c r="N18" s="12"/>
      <c r="O18" s="12"/>
    </row>
    <row r="19" spans="1:15" ht="18" customHeight="1">
      <c r="A19" s="15">
        <v>2</v>
      </c>
      <c r="B19" s="108" t="s">
        <v>271</v>
      </c>
      <c r="C19" s="12"/>
      <c r="D19" s="12"/>
      <c r="E19" s="12"/>
      <c r="F19" s="12"/>
      <c r="G19" s="12"/>
      <c r="H19" s="12"/>
      <c r="I19" s="12"/>
      <c r="J19" s="12"/>
      <c r="K19" s="12"/>
      <c r="L19" s="12"/>
      <c r="M19" s="12"/>
      <c r="N19" s="12"/>
      <c r="O19" s="12"/>
    </row>
    <row r="20" spans="1:15" ht="18" customHeight="1">
      <c r="A20" s="16"/>
      <c r="B20" s="14" t="s">
        <v>272</v>
      </c>
      <c r="C20" s="12"/>
      <c r="D20" s="12"/>
      <c r="E20" s="12"/>
      <c r="F20" s="12"/>
      <c r="G20" s="12"/>
      <c r="H20" s="12"/>
      <c r="I20" s="12"/>
      <c r="J20" s="12"/>
      <c r="K20" s="12"/>
      <c r="L20" s="12"/>
      <c r="M20" s="12"/>
      <c r="N20" s="12"/>
      <c r="O20" s="12"/>
    </row>
    <row r="21" spans="1:15" ht="18" customHeight="1">
      <c r="A21" s="15">
        <v>1</v>
      </c>
      <c r="B21" s="108" t="s">
        <v>273</v>
      </c>
      <c r="C21" s="12"/>
      <c r="D21" s="12"/>
      <c r="E21" s="12"/>
      <c r="F21" s="12"/>
      <c r="G21" s="12"/>
      <c r="H21" s="12"/>
      <c r="I21" s="12"/>
      <c r="J21" s="12"/>
      <c r="K21" s="12"/>
      <c r="L21" s="12"/>
      <c r="M21" s="12"/>
      <c r="N21" s="12"/>
      <c r="O21" s="12"/>
    </row>
    <row r="22" spans="1:15" ht="18" customHeight="1">
      <c r="A22" s="15">
        <v>2</v>
      </c>
      <c r="B22" s="108" t="s">
        <v>273</v>
      </c>
      <c r="C22" s="12"/>
      <c r="D22" s="12"/>
      <c r="E22" s="12"/>
      <c r="F22" s="12"/>
      <c r="G22" s="12"/>
      <c r="H22" s="12"/>
      <c r="I22" s="12"/>
      <c r="J22" s="12"/>
      <c r="K22" s="12"/>
      <c r="L22" s="12"/>
      <c r="M22" s="12"/>
      <c r="N22" s="12"/>
      <c r="O22" s="12"/>
    </row>
    <row r="23" spans="1:15" ht="18" customHeight="1">
      <c r="A23" s="9" t="s">
        <v>35</v>
      </c>
      <c r="B23" s="13" t="s">
        <v>275</v>
      </c>
      <c r="C23" s="12"/>
      <c r="D23" s="12"/>
      <c r="E23" s="12"/>
      <c r="F23" s="12"/>
      <c r="G23" s="12"/>
      <c r="H23" s="12"/>
      <c r="I23" s="12"/>
      <c r="J23" s="12"/>
      <c r="K23" s="12"/>
      <c r="L23" s="12"/>
      <c r="M23" s="12"/>
      <c r="N23" s="12"/>
      <c r="O23" s="12"/>
    </row>
    <row r="24" spans="1:15" ht="18" customHeight="1">
      <c r="A24" s="12"/>
      <c r="B24" s="12" t="s">
        <v>276</v>
      </c>
      <c r="C24" s="12"/>
      <c r="D24" s="12"/>
      <c r="E24" s="12"/>
      <c r="F24" s="12"/>
      <c r="G24" s="12"/>
      <c r="H24" s="12"/>
      <c r="I24" s="12"/>
      <c r="J24" s="12"/>
      <c r="K24" s="12"/>
      <c r="L24" s="12"/>
      <c r="M24" s="12"/>
      <c r="N24" s="12"/>
      <c r="O24" s="12"/>
    </row>
    <row r="25" spans="1:15" ht="63">
      <c r="A25" s="9" t="s">
        <v>42</v>
      </c>
      <c r="B25" s="11" t="s">
        <v>277</v>
      </c>
      <c r="C25" s="12"/>
      <c r="D25" s="12"/>
      <c r="E25" s="12"/>
      <c r="F25" s="12"/>
      <c r="G25" s="12"/>
      <c r="H25" s="12"/>
      <c r="I25" s="12"/>
      <c r="J25" s="12"/>
      <c r="K25" s="12"/>
      <c r="L25" s="12"/>
      <c r="M25" s="12"/>
      <c r="N25" s="12"/>
      <c r="O25" s="12"/>
    </row>
    <row r="26" spans="1:15">
      <c r="A26" s="15">
        <v>1</v>
      </c>
      <c r="B26" s="108" t="s">
        <v>273</v>
      </c>
      <c r="C26" s="12"/>
      <c r="D26" s="12"/>
      <c r="E26" s="12"/>
      <c r="F26" s="12"/>
      <c r="G26" s="12"/>
      <c r="H26" s="12"/>
      <c r="I26" s="12"/>
      <c r="J26" s="12"/>
      <c r="K26" s="12"/>
      <c r="L26" s="12"/>
      <c r="M26" s="12"/>
      <c r="N26" s="12"/>
      <c r="O26" s="12"/>
    </row>
    <row r="27" spans="1:15">
      <c r="A27" s="15">
        <v>2</v>
      </c>
      <c r="B27" s="108" t="s">
        <v>273</v>
      </c>
      <c r="C27" s="12"/>
      <c r="D27" s="12"/>
      <c r="E27" s="12"/>
      <c r="F27" s="12"/>
      <c r="G27" s="12"/>
      <c r="H27" s="12"/>
      <c r="I27" s="12"/>
      <c r="J27" s="12"/>
      <c r="K27" s="12"/>
      <c r="L27" s="12"/>
      <c r="M27" s="12"/>
      <c r="N27" s="12"/>
      <c r="O27" s="12"/>
    </row>
  </sheetData>
  <mergeCells count="19">
    <mergeCell ref="J5:J7"/>
    <mergeCell ref="K5:K7"/>
    <mergeCell ref="G6:H6"/>
    <mergeCell ref="M1:O1"/>
    <mergeCell ref="A3:O3"/>
    <mergeCell ref="A4:M4"/>
    <mergeCell ref="N4:O4"/>
    <mergeCell ref="L5:L7"/>
    <mergeCell ref="M5:M7"/>
    <mergeCell ref="N5:N7"/>
    <mergeCell ref="E5:E7"/>
    <mergeCell ref="F6:F7"/>
    <mergeCell ref="A5:A7"/>
    <mergeCell ref="B5:B7"/>
    <mergeCell ref="C5:C7"/>
    <mergeCell ref="D5:D7"/>
    <mergeCell ref="O5:O7"/>
    <mergeCell ref="F5:H5"/>
    <mergeCell ref="I5:I7"/>
  </mergeCells>
  <phoneticPr fontId="57" type="noConversion"/>
  <printOptions horizontalCentered="1"/>
  <pageMargins left="0.235416666666667" right="0.235416666666667" top="0.74791666666666701" bottom="0.74791666666666701" header="0.31388888888888899" footer="0.31388888888888899"/>
  <pageSetup paperSize="9" scale="72" fitToHeight="0" orientation="landscape" useFirstPageNumber="1"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E23"/>
  <sheetViews>
    <sheetView topLeftCell="A4" zoomScale="70" zoomScaleNormal="70" workbookViewId="0">
      <selection activeCell="B13" sqref="B13"/>
    </sheetView>
  </sheetViews>
  <sheetFormatPr defaultColWidth="8.625" defaultRowHeight="14.25" customHeight="1"/>
  <cols>
    <col min="1" max="1" width="6.625" style="173" customWidth="1"/>
    <col min="2" max="2" width="37.5" style="173" customWidth="1"/>
    <col min="3" max="3" width="122.375" style="173" customWidth="1"/>
    <col min="4" max="4" width="10.875" style="179" customWidth="1"/>
    <col min="5" max="5" width="8.625" style="173" bestFit="1" customWidth="1"/>
    <col min="6" max="16384" width="8.625" style="173"/>
  </cols>
  <sheetData>
    <row r="1" spans="1:5" ht="14.25" customHeight="1">
      <c r="A1" s="1866" t="s">
        <v>893</v>
      </c>
      <c r="B1" s="1866"/>
      <c r="C1" s="1866"/>
      <c r="D1" s="1866"/>
    </row>
    <row r="2" spans="1:5" ht="20.25" customHeight="1">
      <c r="A2" s="1865" t="s">
        <v>894</v>
      </c>
      <c r="B2" s="1865"/>
      <c r="C2" s="1865"/>
      <c r="D2" s="1865"/>
    </row>
    <row r="3" spans="1:5" ht="14.25" customHeight="1">
      <c r="A3" s="1867" t="e">
        <f>#REF!</f>
        <v>#REF!</v>
      </c>
      <c r="B3" s="1868"/>
      <c r="C3" s="1868"/>
      <c r="D3" s="1868"/>
    </row>
    <row r="4" spans="1:5" ht="14.25" customHeight="1">
      <c r="A4" s="174"/>
      <c r="B4" s="174"/>
      <c r="C4" s="174"/>
      <c r="D4" s="174"/>
    </row>
    <row r="5" spans="1:5" ht="14.25" customHeight="1">
      <c r="A5" s="1869" t="s">
        <v>245</v>
      </c>
      <c r="B5" s="1869" t="s">
        <v>895</v>
      </c>
      <c r="C5" s="1870" t="s">
        <v>896</v>
      </c>
      <c r="D5" s="1864" t="s">
        <v>142</v>
      </c>
    </row>
    <row r="6" spans="1:5" ht="25.5" customHeight="1">
      <c r="A6" s="1869"/>
      <c r="B6" s="1869"/>
      <c r="C6" s="1870"/>
      <c r="D6" s="1864"/>
      <c r="E6" s="173" t="s">
        <v>917</v>
      </c>
    </row>
    <row r="7" spans="1:5" ht="18.75">
      <c r="A7" s="182" t="s">
        <v>38</v>
      </c>
      <c r="B7" s="183" t="s">
        <v>897</v>
      </c>
      <c r="C7" s="180"/>
      <c r="D7" s="175"/>
    </row>
    <row r="8" spans="1:5" ht="18.75">
      <c r="A8" s="184">
        <v>1</v>
      </c>
      <c r="B8" s="185" t="s">
        <v>898</v>
      </c>
      <c r="C8" s="180"/>
      <c r="D8" s="176"/>
    </row>
    <row r="9" spans="1:5" ht="31.5">
      <c r="A9" s="184">
        <v>2</v>
      </c>
      <c r="B9" s="185" t="s">
        <v>899</v>
      </c>
      <c r="C9" s="180"/>
      <c r="D9" s="175"/>
    </row>
    <row r="10" spans="1:5" ht="47.25">
      <c r="A10" s="184">
        <v>3</v>
      </c>
      <c r="B10" s="185" t="s">
        <v>900</v>
      </c>
      <c r="C10" s="180"/>
      <c r="D10" s="175"/>
    </row>
    <row r="11" spans="1:5" ht="18.75">
      <c r="A11" s="182" t="s">
        <v>38</v>
      </c>
      <c r="B11" s="183" t="s">
        <v>90</v>
      </c>
      <c r="C11" s="178"/>
      <c r="D11" s="175"/>
    </row>
    <row r="12" spans="1:5" ht="78.75">
      <c r="A12" s="184">
        <v>1</v>
      </c>
      <c r="B12" s="185" t="s">
        <v>901</v>
      </c>
      <c r="C12" s="180"/>
      <c r="D12" s="175"/>
    </row>
    <row r="13" spans="1:5" ht="94.5">
      <c r="A13" s="184">
        <v>2</v>
      </c>
      <c r="B13" s="185" t="s">
        <v>902</v>
      </c>
      <c r="C13" s="181"/>
      <c r="D13" s="175"/>
    </row>
    <row r="14" spans="1:5" ht="47.25">
      <c r="A14" s="184">
        <v>3</v>
      </c>
      <c r="B14" s="185" t="s">
        <v>903</v>
      </c>
      <c r="C14" s="180"/>
      <c r="D14" s="175"/>
    </row>
    <row r="15" spans="1:5" ht="31.5">
      <c r="A15" s="184">
        <v>4</v>
      </c>
      <c r="B15" s="185" t="s">
        <v>904</v>
      </c>
      <c r="C15" s="180"/>
      <c r="D15" s="175"/>
    </row>
    <row r="16" spans="1:5" ht="78.75">
      <c r="A16" s="182" t="s">
        <v>9</v>
      </c>
      <c r="B16" s="185" t="s">
        <v>905</v>
      </c>
      <c r="C16" s="180"/>
      <c r="D16" s="175"/>
      <c r="E16" s="177"/>
    </row>
    <row r="17" spans="1:4" ht="18.75">
      <c r="A17" s="182" t="s">
        <v>9</v>
      </c>
      <c r="B17" s="185" t="s">
        <v>906</v>
      </c>
      <c r="C17" s="186"/>
      <c r="D17" s="187"/>
    </row>
    <row r="18" spans="1:4" ht="18.75">
      <c r="A18" s="182" t="s">
        <v>9</v>
      </c>
      <c r="B18" s="185" t="s">
        <v>907</v>
      </c>
      <c r="C18" s="186"/>
      <c r="D18" s="187"/>
    </row>
    <row r="19" spans="1:4" ht="18.75">
      <c r="A19" s="182" t="s">
        <v>9</v>
      </c>
      <c r="B19" s="185" t="s">
        <v>908</v>
      </c>
      <c r="C19" s="186"/>
      <c r="D19" s="187"/>
    </row>
    <row r="20" spans="1:4" ht="31.5">
      <c r="A20" s="184">
        <v>5</v>
      </c>
      <c r="B20" s="185" t="s">
        <v>909</v>
      </c>
      <c r="C20" s="186"/>
      <c r="D20" s="187"/>
    </row>
    <row r="21" spans="1:4" ht="47.25">
      <c r="A21" s="184">
        <v>6</v>
      </c>
      <c r="B21" s="185" t="s">
        <v>910</v>
      </c>
      <c r="C21" s="186"/>
      <c r="D21" s="187"/>
    </row>
    <row r="22" spans="1:4" ht="18.75">
      <c r="A22" s="186">
        <v>7</v>
      </c>
      <c r="B22" s="186" t="s">
        <v>911</v>
      </c>
      <c r="C22" s="186"/>
      <c r="D22" s="187"/>
    </row>
    <row r="23" spans="1:4" ht="18.75">
      <c r="A23" s="186">
        <v>8</v>
      </c>
      <c r="B23" s="186" t="s">
        <v>912</v>
      </c>
      <c r="C23" s="186"/>
      <c r="D23" s="187"/>
    </row>
  </sheetData>
  <mergeCells count="7">
    <mergeCell ref="D5:D6"/>
    <mergeCell ref="A2:D2"/>
    <mergeCell ref="A1:D1"/>
    <mergeCell ref="A3:D3"/>
    <mergeCell ref="A5:A6"/>
    <mergeCell ref="B5:B6"/>
    <mergeCell ref="C5:C6"/>
  </mergeCells>
  <printOptions horizontalCentered="1"/>
  <pageMargins left="0.11811023622047245" right="0.11811023622047245" top="0.51181102362204722" bottom="0.51181102362204722" header="0.31496062992125984" footer="0.31496062992125984"/>
  <pageSetup paperSize="9" scale="75"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dimension ref="A1:U39"/>
  <sheetViews>
    <sheetView zoomScaleNormal="100" workbookViewId="0">
      <selection activeCell="D11" sqref="D11"/>
    </sheetView>
  </sheetViews>
  <sheetFormatPr defaultColWidth="8.875" defaultRowHeight="15.75"/>
  <cols>
    <col min="1" max="1" width="4" style="1445" customWidth="1"/>
    <col min="2" max="2" width="51.375" style="1422" customWidth="1"/>
    <col min="3" max="3" width="6.625" style="1422" customWidth="1"/>
    <col min="4" max="4" width="6.375" style="1422" customWidth="1"/>
    <col min="5" max="5" width="6.375" style="1596" customWidth="1"/>
    <col min="6" max="6" width="6" style="1422" customWidth="1"/>
    <col min="7" max="8" width="6" style="1426" customWidth="1"/>
    <col min="9" max="10" width="6" style="1422" customWidth="1"/>
    <col min="11" max="12" width="6" style="1426" customWidth="1"/>
    <col min="13" max="17" width="6" style="1422" customWidth="1"/>
    <col min="18" max="19" width="6" style="1426" customWidth="1"/>
    <col min="20" max="21" width="6" style="1422" customWidth="1"/>
    <col min="22" max="97" width="11" style="1422" customWidth="1"/>
    <col min="98" max="98" width="3.875" style="1422" customWidth="1"/>
    <col min="99" max="99" width="44.125" style="1422" customWidth="1"/>
    <col min="100" max="100" width="6.625" style="1422" customWidth="1"/>
    <col min="101" max="101" width="0" style="1422" hidden="1" customWidth="1"/>
    <col min="102" max="102" width="7" style="1422" customWidth="1"/>
    <col min="103" max="103" width="6.875" style="1422" customWidth="1"/>
    <col min="104" max="104" width="8.375" style="1422" customWidth="1"/>
    <col min="105" max="105" width="6.125" style="1422" customWidth="1"/>
    <col min="106" max="106" width="6.375" style="1422" customWidth="1"/>
    <col min="107" max="110" width="5.875" style="1422" customWidth="1"/>
    <col min="111" max="111" width="6" style="1422" customWidth="1"/>
    <col min="112" max="112" width="5.625" style="1422" customWidth="1"/>
    <col min="113" max="114" width="6" style="1422" customWidth="1"/>
    <col min="115" max="115" width="7.125" style="1422" customWidth="1"/>
    <col min="116" max="116" width="7.875" style="1422" customWidth="1"/>
    <col min="117" max="118" width="0" style="1422" hidden="1" customWidth="1"/>
    <col min="119" max="142" width="8.125" style="1422" customWidth="1"/>
    <col min="143" max="353" width="11" style="1422" customWidth="1"/>
    <col min="354" max="354" width="3.875" style="1422" customWidth="1"/>
    <col min="355" max="355" width="44.125" style="1422" customWidth="1"/>
    <col min="356" max="356" width="6.625" style="1422" customWidth="1"/>
    <col min="357" max="357" width="0" style="1422" hidden="1" customWidth="1"/>
    <col min="358" max="358" width="7" style="1422" customWidth="1"/>
    <col min="359" max="359" width="6.875" style="1422" customWidth="1"/>
    <col min="360" max="360" width="8.375" style="1422" customWidth="1"/>
    <col min="361" max="361" width="6.125" style="1422" customWidth="1"/>
    <col min="362" max="362" width="6.375" style="1422" customWidth="1"/>
    <col min="363" max="366" width="5.875" style="1422" customWidth="1"/>
    <col min="367" max="367" width="6" style="1422" customWidth="1"/>
    <col min="368" max="368" width="5.625" style="1422" customWidth="1"/>
    <col min="369" max="370" width="6" style="1422" customWidth="1"/>
    <col min="371" max="371" width="7.125" style="1422" customWidth="1"/>
    <col min="372" max="372" width="7.875" style="1422" customWidth="1"/>
    <col min="373" max="374" width="0" style="1422" hidden="1" customWidth="1"/>
    <col min="375" max="398" width="8.125" style="1422" customWidth="1"/>
    <col min="399" max="609" width="11" style="1422" customWidth="1"/>
    <col min="610" max="610" width="3.875" style="1422" customWidth="1"/>
    <col min="611" max="611" width="44.125" style="1422" customWidth="1"/>
    <col min="612" max="612" width="6.625" style="1422" customWidth="1"/>
    <col min="613" max="613" width="0" style="1422" hidden="1" customWidth="1"/>
    <col min="614" max="614" width="7" style="1422" customWidth="1"/>
    <col min="615" max="615" width="6.875" style="1422" customWidth="1"/>
    <col min="616" max="616" width="8.375" style="1422" customWidth="1"/>
    <col min="617" max="617" width="6.125" style="1422" customWidth="1"/>
    <col min="618" max="618" width="6.375" style="1422" customWidth="1"/>
    <col min="619" max="622" width="5.875" style="1422" customWidth="1"/>
    <col min="623" max="623" width="6" style="1422" customWidth="1"/>
    <col min="624" max="624" width="5.625" style="1422" customWidth="1"/>
    <col min="625" max="626" width="6" style="1422" customWidth="1"/>
    <col min="627" max="627" width="7.125" style="1422" customWidth="1"/>
    <col min="628" max="628" width="7.875" style="1422" customWidth="1"/>
    <col min="629" max="630" width="0" style="1422" hidden="1" customWidth="1"/>
    <col min="631" max="654" width="8.125" style="1422" customWidth="1"/>
    <col min="655" max="865" width="11" style="1422" customWidth="1"/>
    <col min="866" max="866" width="3.875" style="1422" customWidth="1"/>
    <col min="867" max="867" width="44.125" style="1422" customWidth="1"/>
    <col min="868" max="868" width="6.625" style="1422" customWidth="1"/>
    <col min="869" max="869" width="0" style="1422" hidden="1" customWidth="1"/>
    <col min="870" max="870" width="7" style="1422" customWidth="1"/>
    <col min="871" max="871" width="6.875" style="1422" customWidth="1"/>
    <col min="872" max="872" width="8.375" style="1422" customWidth="1"/>
    <col min="873" max="873" width="6.125" style="1422" customWidth="1"/>
    <col min="874" max="874" width="6.375" style="1422" customWidth="1"/>
    <col min="875" max="878" width="5.875" style="1422" customWidth="1"/>
    <col min="879" max="879" width="6" style="1422" customWidth="1"/>
    <col min="880" max="880" width="5.625" style="1422" customWidth="1"/>
    <col min="881" max="882" width="6" style="1422" customWidth="1"/>
    <col min="883" max="883" width="7.125" style="1422" customWidth="1"/>
    <col min="884" max="884" width="7.875" style="1422" customWidth="1"/>
    <col min="885" max="886" width="0" style="1422" hidden="1" customWidth="1"/>
    <col min="887" max="910" width="8.125" style="1422" customWidth="1"/>
    <col min="911" max="1121" width="11" style="1422" customWidth="1"/>
    <col min="1122" max="1122" width="3.875" style="1422" customWidth="1"/>
    <col min="1123" max="1123" width="44.125" style="1422" customWidth="1"/>
    <col min="1124" max="1124" width="6.625" style="1422" customWidth="1"/>
    <col min="1125" max="1125" width="0" style="1422" hidden="1" customWidth="1"/>
    <col min="1126" max="1126" width="7" style="1422" customWidth="1"/>
    <col min="1127" max="1127" width="6.875" style="1422" customWidth="1"/>
    <col min="1128" max="1128" width="8.375" style="1422" customWidth="1"/>
    <col min="1129" max="1129" width="6.125" style="1422" customWidth="1"/>
    <col min="1130" max="1130" width="6.375" style="1422" customWidth="1"/>
    <col min="1131" max="1134" width="5.875" style="1422" customWidth="1"/>
    <col min="1135" max="1135" width="6" style="1422" customWidth="1"/>
    <col min="1136" max="1136" width="5.625" style="1422" customWidth="1"/>
    <col min="1137" max="1138" width="6" style="1422" customWidth="1"/>
    <col min="1139" max="1139" width="7.125" style="1422" customWidth="1"/>
    <col min="1140" max="1140" width="7.875" style="1422" customWidth="1"/>
    <col min="1141" max="1142" width="0" style="1422" hidden="1" customWidth="1"/>
    <col min="1143" max="1166" width="8.125" style="1422" customWidth="1"/>
    <col min="1167" max="1377" width="11" style="1422" customWidth="1"/>
    <col min="1378" max="1378" width="3.875" style="1422" customWidth="1"/>
    <col min="1379" max="1379" width="44.125" style="1422" customWidth="1"/>
    <col min="1380" max="1380" width="6.625" style="1422" customWidth="1"/>
    <col min="1381" max="1381" width="0" style="1422" hidden="1" customWidth="1"/>
    <col min="1382" max="1382" width="7" style="1422" customWidth="1"/>
    <col min="1383" max="1383" width="6.875" style="1422" customWidth="1"/>
    <col min="1384" max="1384" width="8.375" style="1422" customWidth="1"/>
    <col min="1385" max="1385" width="6.125" style="1422" customWidth="1"/>
    <col min="1386" max="1386" width="6.375" style="1422" customWidth="1"/>
    <col min="1387" max="1390" width="5.875" style="1422" customWidth="1"/>
    <col min="1391" max="1391" width="6" style="1422" customWidth="1"/>
    <col min="1392" max="1392" width="5.625" style="1422" customWidth="1"/>
    <col min="1393" max="1394" width="6" style="1422" customWidth="1"/>
    <col min="1395" max="1395" width="7.125" style="1422" customWidth="1"/>
    <col min="1396" max="1396" width="7.875" style="1422" customWidth="1"/>
    <col min="1397" max="1398" width="0" style="1422" hidden="1" customWidth="1"/>
    <col min="1399" max="1422" width="8.125" style="1422" customWidth="1"/>
    <col min="1423" max="1633" width="11" style="1422" customWidth="1"/>
    <col min="1634" max="1634" width="3.875" style="1422" customWidth="1"/>
    <col min="1635" max="1635" width="44.125" style="1422" customWidth="1"/>
    <col min="1636" max="1636" width="6.625" style="1422" customWidth="1"/>
    <col min="1637" max="1637" width="0" style="1422" hidden="1" customWidth="1"/>
    <col min="1638" max="1638" width="7" style="1422" customWidth="1"/>
    <col min="1639" max="1639" width="6.875" style="1422" customWidth="1"/>
    <col min="1640" max="1640" width="8.375" style="1422" customWidth="1"/>
    <col min="1641" max="1641" width="6.125" style="1422" customWidth="1"/>
    <col min="1642" max="1642" width="6.375" style="1422" customWidth="1"/>
    <col min="1643" max="1646" width="5.875" style="1422" customWidth="1"/>
    <col min="1647" max="1647" width="6" style="1422" customWidth="1"/>
    <col min="1648" max="1648" width="5.625" style="1422" customWidth="1"/>
    <col min="1649" max="1650" width="6" style="1422" customWidth="1"/>
    <col min="1651" max="1651" width="7.125" style="1422" customWidth="1"/>
    <col min="1652" max="1652" width="7.875" style="1422" customWidth="1"/>
    <col min="1653" max="1654" width="0" style="1422" hidden="1" customWidth="1"/>
    <col min="1655" max="1678" width="8.125" style="1422" customWidth="1"/>
    <col min="1679" max="1889" width="11" style="1422" customWidth="1"/>
    <col min="1890" max="1890" width="3.875" style="1422" customWidth="1"/>
    <col min="1891" max="1891" width="44.125" style="1422" customWidth="1"/>
    <col min="1892" max="1892" width="6.625" style="1422" customWidth="1"/>
    <col min="1893" max="1893" width="0" style="1422" hidden="1" customWidth="1"/>
    <col min="1894" max="1894" width="7" style="1422" customWidth="1"/>
    <col min="1895" max="1895" width="6.875" style="1422" customWidth="1"/>
    <col min="1896" max="1896" width="8.375" style="1422" customWidth="1"/>
    <col min="1897" max="1897" width="6.125" style="1422" customWidth="1"/>
    <col min="1898" max="1898" width="6.375" style="1422" customWidth="1"/>
    <col min="1899" max="1902" width="5.875" style="1422" customWidth="1"/>
    <col min="1903" max="1903" width="6" style="1422" customWidth="1"/>
    <col min="1904" max="1904" width="5.625" style="1422" customWidth="1"/>
    <col min="1905" max="1906" width="6" style="1422" customWidth="1"/>
    <col min="1907" max="1907" width="7.125" style="1422" customWidth="1"/>
    <col min="1908" max="1908" width="7.875" style="1422" customWidth="1"/>
    <col min="1909" max="1910" width="0" style="1422" hidden="1" customWidth="1"/>
    <col min="1911" max="1934" width="8.125" style="1422" customWidth="1"/>
    <col min="1935" max="2145" width="11" style="1422" customWidth="1"/>
    <col min="2146" max="2146" width="3.875" style="1422" customWidth="1"/>
    <col min="2147" max="2147" width="44.125" style="1422" customWidth="1"/>
    <col min="2148" max="2148" width="6.625" style="1422" customWidth="1"/>
    <col min="2149" max="2149" width="0" style="1422" hidden="1" customWidth="1"/>
    <col min="2150" max="2150" width="7" style="1422" customWidth="1"/>
    <col min="2151" max="2151" width="6.875" style="1422" customWidth="1"/>
    <col min="2152" max="2152" width="8.375" style="1422" customWidth="1"/>
    <col min="2153" max="2153" width="6.125" style="1422" customWidth="1"/>
    <col min="2154" max="2154" width="6.375" style="1422" customWidth="1"/>
    <col min="2155" max="2158" width="5.875" style="1422" customWidth="1"/>
    <col min="2159" max="2159" width="6" style="1422" customWidth="1"/>
    <col min="2160" max="2160" width="5.625" style="1422" customWidth="1"/>
    <col min="2161" max="2162" width="6" style="1422" customWidth="1"/>
    <col min="2163" max="2163" width="7.125" style="1422" customWidth="1"/>
    <col min="2164" max="2164" width="7.875" style="1422" customWidth="1"/>
    <col min="2165" max="2166" width="0" style="1422" hidden="1" customWidth="1"/>
    <col min="2167" max="2190" width="8.125" style="1422" customWidth="1"/>
    <col min="2191" max="2401" width="11" style="1422" customWidth="1"/>
    <col min="2402" max="2402" width="3.875" style="1422" customWidth="1"/>
    <col min="2403" max="2403" width="44.125" style="1422" customWidth="1"/>
    <col min="2404" max="2404" width="6.625" style="1422" customWidth="1"/>
    <col min="2405" max="2405" width="0" style="1422" hidden="1" customWidth="1"/>
    <col min="2406" max="2406" width="7" style="1422" customWidth="1"/>
    <col min="2407" max="2407" width="6.875" style="1422" customWidth="1"/>
    <col min="2408" max="2408" width="8.375" style="1422" customWidth="1"/>
    <col min="2409" max="2409" width="6.125" style="1422" customWidth="1"/>
    <col min="2410" max="2410" width="6.375" style="1422" customWidth="1"/>
    <col min="2411" max="2414" width="5.875" style="1422" customWidth="1"/>
    <col min="2415" max="2415" width="6" style="1422" customWidth="1"/>
    <col min="2416" max="2416" width="5.625" style="1422" customWidth="1"/>
    <col min="2417" max="2418" width="6" style="1422" customWidth="1"/>
    <col min="2419" max="2419" width="7.125" style="1422" customWidth="1"/>
    <col min="2420" max="2420" width="7.875" style="1422" customWidth="1"/>
    <col min="2421" max="2422" width="0" style="1422" hidden="1" customWidth="1"/>
    <col min="2423" max="2446" width="8.125" style="1422" customWidth="1"/>
    <col min="2447" max="2657" width="11" style="1422" customWidth="1"/>
    <col min="2658" max="2658" width="3.875" style="1422" customWidth="1"/>
    <col min="2659" max="2659" width="44.125" style="1422" customWidth="1"/>
    <col min="2660" max="2660" width="6.625" style="1422" customWidth="1"/>
    <col min="2661" max="2661" width="0" style="1422" hidden="1" customWidth="1"/>
    <col min="2662" max="2662" width="7" style="1422" customWidth="1"/>
    <col min="2663" max="2663" width="6.875" style="1422" customWidth="1"/>
    <col min="2664" max="2664" width="8.375" style="1422" customWidth="1"/>
    <col min="2665" max="2665" width="6.125" style="1422" customWidth="1"/>
    <col min="2666" max="2666" width="6.375" style="1422" customWidth="1"/>
    <col min="2667" max="2670" width="5.875" style="1422" customWidth="1"/>
    <col min="2671" max="2671" width="6" style="1422" customWidth="1"/>
    <col min="2672" max="2672" width="5.625" style="1422" customWidth="1"/>
    <col min="2673" max="2674" width="6" style="1422" customWidth="1"/>
    <col min="2675" max="2675" width="7.125" style="1422" customWidth="1"/>
    <col min="2676" max="2676" width="7.875" style="1422" customWidth="1"/>
    <col min="2677" max="2678" width="0" style="1422" hidden="1" customWidth="1"/>
    <col min="2679" max="2702" width="8.125" style="1422" customWidth="1"/>
    <col min="2703" max="2913" width="11" style="1422" customWidth="1"/>
    <col min="2914" max="2914" width="3.875" style="1422" customWidth="1"/>
    <col min="2915" max="2915" width="44.125" style="1422" customWidth="1"/>
    <col min="2916" max="2916" width="6.625" style="1422" customWidth="1"/>
    <col min="2917" max="2917" width="0" style="1422" hidden="1" customWidth="1"/>
    <col min="2918" max="2918" width="7" style="1422" customWidth="1"/>
    <col min="2919" max="2919" width="6.875" style="1422" customWidth="1"/>
    <col min="2920" max="2920" width="8.375" style="1422" customWidth="1"/>
    <col min="2921" max="2921" width="6.125" style="1422" customWidth="1"/>
    <col min="2922" max="2922" width="6.375" style="1422" customWidth="1"/>
    <col min="2923" max="2926" width="5.875" style="1422" customWidth="1"/>
    <col min="2927" max="2927" width="6" style="1422" customWidth="1"/>
    <col min="2928" max="2928" width="5.625" style="1422" customWidth="1"/>
    <col min="2929" max="2930" width="6" style="1422" customWidth="1"/>
    <col min="2931" max="2931" width="7.125" style="1422" customWidth="1"/>
    <col min="2932" max="2932" width="7.875" style="1422" customWidth="1"/>
    <col min="2933" max="2934" width="0" style="1422" hidden="1" customWidth="1"/>
    <col min="2935" max="2958" width="8.125" style="1422" customWidth="1"/>
    <col min="2959" max="3169" width="11" style="1422" customWidth="1"/>
    <col min="3170" max="3170" width="3.875" style="1422" customWidth="1"/>
    <col min="3171" max="3171" width="44.125" style="1422" customWidth="1"/>
    <col min="3172" max="3172" width="6.625" style="1422" customWidth="1"/>
    <col min="3173" max="3173" width="0" style="1422" hidden="1" customWidth="1"/>
    <col min="3174" max="3174" width="7" style="1422" customWidth="1"/>
    <col min="3175" max="3175" width="6.875" style="1422" customWidth="1"/>
    <col min="3176" max="3176" width="8.375" style="1422" customWidth="1"/>
    <col min="3177" max="3177" width="6.125" style="1422" customWidth="1"/>
    <col min="3178" max="3178" width="6.375" style="1422" customWidth="1"/>
    <col min="3179" max="3182" width="5.875" style="1422" customWidth="1"/>
    <col min="3183" max="3183" width="6" style="1422" customWidth="1"/>
    <col min="3184" max="3184" width="5.625" style="1422" customWidth="1"/>
    <col min="3185" max="3186" width="6" style="1422" customWidth="1"/>
    <col min="3187" max="3187" width="7.125" style="1422" customWidth="1"/>
    <col min="3188" max="3188" width="7.875" style="1422" customWidth="1"/>
    <col min="3189" max="3190" width="0" style="1422" hidden="1" customWidth="1"/>
    <col min="3191" max="3214" width="8.125" style="1422" customWidth="1"/>
    <col min="3215" max="3425" width="11" style="1422" customWidth="1"/>
    <col min="3426" max="3426" width="3.875" style="1422" customWidth="1"/>
    <col min="3427" max="3427" width="44.125" style="1422" customWidth="1"/>
    <col min="3428" max="3428" width="6.625" style="1422" customWidth="1"/>
    <col min="3429" max="3429" width="0" style="1422" hidden="1" customWidth="1"/>
    <col min="3430" max="3430" width="7" style="1422" customWidth="1"/>
    <col min="3431" max="3431" width="6.875" style="1422" customWidth="1"/>
    <col min="3432" max="3432" width="8.375" style="1422" customWidth="1"/>
    <col min="3433" max="3433" width="6.125" style="1422" customWidth="1"/>
    <col min="3434" max="3434" width="6.375" style="1422" customWidth="1"/>
    <col min="3435" max="3438" width="5.875" style="1422" customWidth="1"/>
    <col min="3439" max="3439" width="6" style="1422" customWidth="1"/>
    <col min="3440" max="3440" width="5.625" style="1422" customWidth="1"/>
    <col min="3441" max="3442" width="6" style="1422" customWidth="1"/>
    <col min="3443" max="3443" width="7.125" style="1422" customWidth="1"/>
    <col min="3444" max="3444" width="7.875" style="1422" customWidth="1"/>
    <col min="3445" max="3446" width="0" style="1422" hidden="1" customWidth="1"/>
    <col min="3447" max="3470" width="8.125" style="1422" customWidth="1"/>
    <col min="3471" max="3681" width="11" style="1422" customWidth="1"/>
    <col min="3682" max="3682" width="3.875" style="1422" customWidth="1"/>
    <col min="3683" max="3683" width="44.125" style="1422" customWidth="1"/>
    <col min="3684" max="3684" width="6.625" style="1422" customWidth="1"/>
    <col min="3685" max="3685" width="0" style="1422" hidden="1" customWidth="1"/>
    <col min="3686" max="3686" width="7" style="1422" customWidth="1"/>
    <col min="3687" max="3687" width="6.875" style="1422" customWidth="1"/>
    <col min="3688" max="3688" width="8.375" style="1422" customWidth="1"/>
    <col min="3689" max="3689" width="6.125" style="1422" customWidth="1"/>
    <col min="3690" max="3690" width="6.375" style="1422" customWidth="1"/>
    <col min="3691" max="3694" width="5.875" style="1422" customWidth="1"/>
    <col min="3695" max="3695" width="6" style="1422" customWidth="1"/>
    <col min="3696" max="3696" width="5.625" style="1422" customWidth="1"/>
    <col min="3697" max="3698" width="6" style="1422" customWidth="1"/>
    <col min="3699" max="3699" width="7.125" style="1422" customWidth="1"/>
    <col min="3700" max="3700" width="7.875" style="1422" customWidth="1"/>
    <col min="3701" max="3702" width="0" style="1422" hidden="1" customWidth="1"/>
    <col min="3703" max="3726" width="8.125" style="1422" customWidth="1"/>
    <col min="3727" max="3937" width="11" style="1422" customWidth="1"/>
    <col min="3938" max="3938" width="3.875" style="1422" customWidth="1"/>
    <col min="3939" max="3939" width="44.125" style="1422" customWidth="1"/>
    <col min="3940" max="3940" width="6.625" style="1422" customWidth="1"/>
    <col min="3941" max="3941" width="0" style="1422" hidden="1" customWidth="1"/>
    <col min="3942" max="3942" width="7" style="1422" customWidth="1"/>
    <col min="3943" max="3943" width="6.875" style="1422" customWidth="1"/>
    <col min="3944" max="3944" width="8.375" style="1422" customWidth="1"/>
    <col min="3945" max="3945" width="6.125" style="1422" customWidth="1"/>
    <col min="3946" max="3946" width="6.375" style="1422" customWidth="1"/>
    <col min="3947" max="3950" width="5.875" style="1422" customWidth="1"/>
    <col min="3951" max="3951" width="6" style="1422" customWidth="1"/>
    <col min="3952" max="3952" width="5.625" style="1422" customWidth="1"/>
    <col min="3953" max="3954" width="6" style="1422" customWidth="1"/>
    <col min="3955" max="3955" width="7.125" style="1422" customWidth="1"/>
    <col min="3956" max="3956" width="7.875" style="1422" customWidth="1"/>
    <col min="3957" max="3958" width="0" style="1422" hidden="1" customWidth="1"/>
    <col min="3959" max="3982" width="8.125" style="1422" customWidth="1"/>
    <col min="3983" max="4193" width="11" style="1422" customWidth="1"/>
    <col min="4194" max="4194" width="3.875" style="1422" customWidth="1"/>
    <col min="4195" max="4195" width="44.125" style="1422" customWidth="1"/>
    <col min="4196" max="4196" width="6.625" style="1422" customWidth="1"/>
    <col min="4197" max="4197" width="0" style="1422" hidden="1" customWidth="1"/>
    <col min="4198" max="4198" width="7" style="1422" customWidth="1"/>
    <col min="4199" max="4199" width="6.875" style="1422" customWidth="1"/>
    <col min="4200" max="4200" width="8.375" style="1422" customWidth="1"/>
    <col min="4201" max="4201" width="6.125" style="1422" customWidth="1"/>
    <col min="4202" max="4202" width="6.375" style="1422" customWidth="1"/>
    <col min="4203" max="4206" width="5.875" style="1422" customWidth="1"/>
    <col min="4207" max="4207" width="6" style="1422" customWidth="1"/>
    <col min="4208" max="4208" width="5.625" style="1422" customWidth="1"/>
    <col min="4209" max="4210" width="6" style="1422" customWidth="1"/>
    <col min="4211" max="4211" width="7.125" style="1422" customWidth="1"/>
    <col min="4212" max="4212" width="7.875" style="1422" customWidth="1"/>
    <col min="4213" max="4214" width="0" style="1422" hidden="1" customWidth="1"/>
    <col min="4215" max="4238" width="8.125" style="1422" customWidth="1"/>
    <col min="4239" max="4449" width="11" style="1422" customWidth="1"/>
    <col min="4450" max="4450" width="3.875" style="1422" customWidth="1"/>
    <col min="4451" max="4451" width="44.125" style="1422" customWidth="1"/>
    <col min="4452" max="4452" width="6.625" style="1422" customWidth="1"/>
    <col min="4453" max="4453" width="0" style="1422" hidden="1" customWidth="1"/>
    <col min="4454" max="4454" width="7" style="1422" customWidth="1"/>
    <col min="4455" max="4455" width="6.875" style="1422" customWidth="1"/>
    <col min="4456" max="4456" width="8.375" style="1422" customWidth="1"/>
    <col min="4457" max="4457" width="6.125" style="1422" customWidth="1"/>
    <col min="4458" max="4458" width="6.375" style="1422" customWidth="1"/>
    <col min="4459" max="4462" width="5.875" style="1422" customWidth="1"/>
    <col min="4463" max="4463" width="6" style="1422" customWidth="1"/>
    <col min="4464" max="4464" width="5.625" style="1422" customWidth="1"/>
    <col min="4465" max="4466" width="6" style="1422" customWidth="1"/>
    <col min="4467" max="4467" width="7.125" style="1422" customWidth="1"/>
    <col min="4468" max="4468" width="7.875" style="1422" customWidth="1"/>
    <col min="4469" max="4470" width="0" style="1422" hidden="1" customWidth="1"/>
    <col min="4471" max="4494" width="8.125" style="1422" customWidth="1"/>
    <col min="4495" max="4705" width="11" style="1422" customWidth="1"/>
    <col min="4706" max="4706" width="3.875" style="1422" customWidth="1"/>
    <col min="4707" max="4707" width="44.125" style="1422" customWidth="1"/>
    <col min="4708" max="4708" width="6.625" style="1422" customWidth="1"/>
    <col min="4709" max="4709" width="0" style="1422" hidden="1" customWidth="1"/>
    <col min="4710" max="4710" width="7" style="1422" customWidth="1"/>
    <col min="4711" max="4711" width="6.875" style="1422" customWidth="1"/>
    <col min="4712" max="4712" width="8.375" style="1422" customWidth="1"/>
    <col min="4713" max="4713" width="6.125" style="1422" customWidth="1"/>
    <col min="4714" max="4714" width="6.375" style="1422" customWidth="1"/>
    <col min="4715" max="4718" width="5.875" style="1422" customWidth="1"/>
    <col min="4719" max="4719" width="6" style="1422" customWidth="1"/>
    <col min="4720" max="4720" width="5.625" style="1422" customWidth="1"/>
    <col min="4721" max="4722" width="6" style="1422" customWidth="1"/>
    <col min="4723" max="4723" width="7.125" style="1422" customWidth="1"/>
    <col min="4724" max="4724" width="7.875" style="1422" customWidth="1"/>
    <col min="4725" max="4726" width="0" style="1422" hidden="1" customWidth="1"/>
    <col min="4727" max="4750" width="8.125" style="1422" customWidth="1"/>
    <col min="4751" max="4961" width="11" style="1422" customWidth="1"/>
    <col min="4962" max="4962" width="3.875" style="1422" customWidth="1"/>
    <col min="4963" max="4963" width="44.125" style="1422" customWidth="1"/>
    <col min="4964" max="4964" width="6.625" style="1422" customWidth="1"/>
    <col min="4965" max="4965" width="0" style="1422" hidden="1" customWidth="1"/>
    <col min="4966" max="4966" width="7" style="1422" customWidth="1"/>
    <col min="4967" max="4967" width="6.875" style="1422" customWidth="1"/>
    <col min="4968" max="4968" width="8.375" style="1422" customWidth="1"/>
    <col min="4969" max="4969" width="6.125" style="1422" customWidth="1"/>
    <col min="4970" max="4970" width="6.375" style="1422" customWidth="1"/>
    <col min="4971" max="4974" width="5.875" style="1422" customWidth="1"/>
    <col min="4975" max="4975" width="6" style="1422" customWidth="1"/>
    <col min="4976" max="4976" width="5.625" style="1422" customWidth="1"/>
    <col min="4977" max="4978" width="6" style="1422" customWidth="1"/>
    <col min="4979" max="4979" width="7.125" style="1422" customWidth="1"/>
    <col min="4980" max="4980" width="7.875" style="1422" customWidth="1"/>
    <col min="4981" max="4982" width="0" style="1422" hidden="1" customWidth="1"/>
    <col min="4983" max="5006" width="8.125" style="1422" customWidth="1"/>
    <col min="5007" max="5217" width="11" style="1422" customWidth="1"/>
    <col min="5218" max="5218" width="3.875" style="1422" customWidth="1"/>
    <col min="5219" max="5219" width="44.125" style="1422" customWidth="1"/>
    <col min="5220" max="5220" width="6.625" style="1422" customWidth="1"/>
    <col min="5221" max="5221" width="0" style="1422" hidden="1" customWidth="1"/>
    <col min="5222" max="5222" width="7" style="1422" customWidth="1"/>
    <col min="5223" max="5223" width="6.875" style="1422" customWidth="1"/>
    <col min="5224" max="5224" width="8.375" style="1422" customWidth="1"/>
    <col min="5225" max="5225" width="6.125" style="1422" customWidth="1"/>
    <col min="5226" max="5226" width="6.375" style="1422" customWidth="1"/>
    <col min="5227" max="5230" width="5.875" style="1422" customWidth="1"/>
    <col min="5231" max="5231" width="6" style="1422" customWidth="1"/>
    <col min="5232" max="5232" width="5.625" style="1422" customWidth="1"/>
    <col min="5233" max="5234" width="6" style="1422" customWidth="1"/>
    <col min="5235" max="5235" width="7.125" style="1422" customWidth="1"/>
    <col min="5236" max="5236" width="7.875" style="1422" customWidth="1"/>
    <col min="5237" max="5238" width="0" style="1422" hidden="1" customWidth="1"/>
    <col min="5239" max="5262" width="8.125" style="1422" customWidth="1"/>
    <col min="5263" max="5473" width="11" style="1422" customWidth="1"/>
    <col min="5474" max="5474" width="3.875" style="1422" customWidth="1"/>
    <col min="5475" max="5475" width="44.125" style="1422" customWidth="1"/>
    <col min="5476" max="5476" width="6.625" style="1422" customWidth="1"/>
    <col min="5477" max="5477" width="0" style="1422" hidden="1" customWidth="1"/>
    <col min="5478" max="5478" width="7" style="1422" customWidth="1"/>
    <col min="5479" max="5479" width="6.875" style="1422" customWidth="1"/>
    <col min="5480" max="5480" width="8.375" style="1422" customWidth="1"/>
    <col min="5481" max="5481" width="6.125" style="1422" customWidth="1"/>
    <col min="5482" max="5482" width="6.375" style="1422" customWidth="1"/>
    <col min="5483" max="5486" width="5.875" style="1422" customWidth="1"/>
    <col min="5487" max="5487" width="6" style="1422" customWidth="1"/>
    <col min="5488" max="5488" width="5.625" style="1422" customWidth="1"/>
    <col min="5489" max="5490" width="6" style="1422" customWidth="1"/>
    <col min="5491" max="5491" width="7.125" style="1422" customWidth="1"/>
    <col min="5492" max="5492" width="7.875" style="1422" customWidth="1"/>
    <col min="5493" max="5494" width="0" style="1422" hidden="1" customWidth="1"/>
    <col min="5495" max="5518" width="8.125" style="1422" customWidth="1"/>
    <col min="5519" max="5729" width="11" style="1422" customWidth="1"/>
    <col min="5730" max="5730" width="3.875" style="1422" customWidth="1"/>
    <col min="5731" max="5731" width="44.125" style="1422" customWidth="1"/>
    <col min="5732" max="5732" width="6.625" style="1422" customWidth="1"/>
    <col min="5733" max="5733" width="0" style="1422" hidden="1" customWidth="1"/>
    <col min="5734" max="5734" width="7" style="1422" customWidth="1"/>
    <col min="5735" max="5735" width="6.875" style="1422" customWidth="1"/>
    <col min="5736" max="5736" width="8.375" style="1422" customWidth="1"/>
    <col min="5737" max="5737" width="6.125" style="1422" customWidth="1"/>
    <col min="5738" max="5738" width="6.375" style="1422" customWidth="1"/>
    <col min="5739" max="5742" width="5.875" style="1422" customWidth="1"/>
    <col min="5743" max="5743" width="6" style="1422" customWidth="1"/>
    <col min="5744" max="5744" width="5.625" style="1422" customWidth="1"/>
    <col min="5745" max="5746" width="6" style="1422" customWidth="1"/>
    <col min="5747" max="5747" width="7.125" style="1422" customWidth="1"/>
    <col min="5748" max="5748" width="7.875" style="1422" customWidth="1"/>
    <col min="5749" max="5750" width="0" style="1422" hidden="1" customWidth="1"/>
    <col min="5751" max="5774" width="8.125" style="1422" customWidth="1"/>
    <col min="5775" max="5985" width="11" style="1422" customWidth="1"/>
    <col min="5986" max="5986" width="3.875" style="1422" customWidth="1"/>
    <col min="5987" max="5987" width="44.125" style="1422" customWidth="1"/>
    <col min="5988" max="5988" width="6.625" style="1422" customWidth="1"/>
    <col min="5989" max="5989" width="0" style="1422" hidden="1" customWidth="1"/>
    <col min="5990" max="5990" width="7" style="1422" customWidth="1"/>
    <col min="5991" max="5991" width="6.875" style="1422" customWidth="1"/>
    <col min="5992" max="5992" width="8.375" style="1422" customWidth="1"/>
    <col min="5993" max="5993" width="6.125" style="1422" customWidth="1"/>
    <col min="5994" max="5994" width="6.375" style="1422" customWidth="1"/>
    <col min="5995" max="5998" width="5.875" style="1422" customWidth="1"/>
    <col min="5999" max="5999" width="6" style="1422" customWidth="1"/>
    <col min="6000" max="6000" width="5.625" style="1422" customWidth="1"/>
    <col min="6001" max="6002" width="6" style="1422" customWidth="1"/>
    <col min="6003" max="6003" width="7.125" style="1422" customWidth="1"/>
    <col min="6004" max="6004" width="7.875" style="1422" customWidth="1"/>
    <col min="6005" max="6006" width="0" style="1422" hidden="1" customWidth="1"/>
    <col min="6007" max="6030" width="8.125" style="1422" customWidth="1"/>
    <col min="6031" max="6241" width="11" style="1422" customWidth="1"/>
    <col min="6242" max="6242" width="3.875" style="1422" customWidth="1"/>
    <col min="6243" max="6243" width="44.125" style="1422" customWidth="1"/>
    <col min="6244" max="6244" width="6.625" style="1422" customWidth="1"/>
    <col min="6245" max="6245" width="0" style="1422" hidden="1" customWidth="1"/>
    <col min="6246" max="6246" width="7" style="1422" customWidth="1"/>
    <col min="6247" max="6247" width="6.875" style="1422" customWidth="1"/>
    <col min="6248" max="6248" width="8.375" style="1422" customWidth="1"/>
    <col min="6249" max="6249" width="6.125" style="1422" customWidth="1"/>
    <col min="6250" max="6250" width="6.375" style="1422" customWidth="1"/>
    <col min="6251" max="6254" width="5.875" style="1422" customWidth="1"/>
    <col min="6255" max="6255" width="6" style="1422" customWidth="1"/>
    <col min="6256" max="6256" width="5.625" style="1422" customWidth="1"/>
    <col min="6257" max="6258" width="6" style="1422" customWidth="1"/>
    <col min="6259" max="6259" width="7.125" style="1422" customWidth="1"/>
    <col min="6260" max="6260" width="7.875" style="1422" customWidth="1"/>
    <col min="6261" max="6262" width="0" style="1422" hidden="1" customWidth="1"/>
    <col min="6263" max="6286" width="8.125" style="1422" customWidth="1"/>
    <col min="6287" max="6497" width="11" style="1422" customWidth="1"/>
    <col min="6498" max="6498" width="3.875" style="1422" customWidth="1"/>
    <col min="6499" max="6499" width="44.125" style="1422" customWidth="1"/>
    <col min="6500" max="6500" width="6.625" style="1422" customWidth="1"/>
    <col min="6501" max="6501" width="0" style="1422" hidden="1" customWidth="1"/>
    <col min="6502" max="6502" width="7" style="1422" customWidth="1"/>
    <col min="6503" max="6503" width="6.875" style="1422" customWidth="1"/>
    <col min="6504" max="6504" width="8.375" style="1422" customWidth="1"/>
    <col min="6505" max="6505" width="6.125" style="1422" customWidth="1"/>
    <col min="6506" max="6506" width="6.375" style="1422" customWidth="1"/>
    <col min="6507" max="6510" width="5.875" style="1422" customWidth="1"/>
    <col min="6511" max="6511" width="6" style="1422" customWidth="1"/>
    <col min="6512" max="6512" width="5.625" style="1422" customWidth="1"/>
    <col min="6513" max="6514" width="6" style="1422" customWidth="1"/>
    <col min="6515" max="6515" width="7.125" style="1422" customWidth="1"/>
    <col min="6516" max="6516" width="7.875" style="1422" customWidth="1"/>
    <col min="6517" max="6518" width="0" style="1422" hidden="1" customWidth="1"/>
    <col min="6519" max="6542" width="8.125" style="1422" customWidth="1"/>
    <col min="6543" max="6753" width="11" style="1422" customWidth="1"/>
    <col min="6754" max="6754" width="3.875" style="1422" customWidth="1"/>
    <col min="6755" max="6755" width="44.125" style="1422" customWidth="1"/>
    <col min="6756" max="6756" width="6.625" style="1422" customWidth="1"/>
    <col min="6757" max="6757" width="0" style="1422" hidden="1" customWidth="1"/>
    <col min="6758" max="6758" width="7" style="1422" customWidth="1"/>
    <col min="6759" max="6759" width="6.875" style="1422" customWidth="1"/>
    <col min="6760" max="6760" width="8.375" style="1422" customWidth="1"/>
    <col min="6761" max="6761" width="6.125" style="1422" customWidth="1"/>
    <col min="6762" max="6762" width="6.375" style="1422" customWidth="1"/>
    <col min="6763" max="6766" width="5.875" style="1422" customWidth="1"/>
    <col min="6767" max="6767" width="6" style="1422" customWidth="1"/>
    <col min="6768" max="6768" width="5.625" style="1422" customWidth="1"/>
    <col min="6769" max="6770" width="6" style="1422" customWidth="1"/>
    <col min="6771" max="6771" width="7.125" style="1422" customWidth="1"/>
    <col min="6772" max="6772" width="7.875" style="1422" customWidth="1"/>
    <col min="6773" max="6774" width="0" style="1422" hidden="1" customWidth="1"/>
    <col min="6775" max="6798" width="8.125" style="1422" customWidth="1"/>
    <col min="6799" max="7009" width="11" style="1422" customWidth="1"/>
    <col min="7010" max="7010" width="3.875" style="1422" customWidth="1"/>
    <col min="7011" max="7011" width="44.125" style="1422" customWidth="1"/>
    <col min="7012" max="7012" width="6.625" style="1422" customWidth="1"/>
    <col min="7013" max="7013" width="0" style="1422" hidden="1" customWidth="1"/>
    <col min="7014" max="7014" width="7" style="1422" customWidth="1"/>
    <col min="7015" max="7015" width="6.875" style="1422" customWidth="1"/>
    <col min="7016" max="7016" width="8.375" style="1422" customWidth="1"/>
    <col min="7017" max="7017" width="6.125" style="1422" customWidth="1"/>
    <col min="7018" max="7018" width="6.375" style="1422" customWidth="1"/>
    <col min="7019" max="7022" width="5.875" style="1422" customWidth="1"/>
    <col min="7023" max="7023" width="6" style="1422" customWidth="1"/>
    <col min="7024" max="7024" width="5.625" style="1422" customWidth="1"/>
    <col min="7025" max="7026" width="6" style="1422" customWidth="1"/>
    <col min="7027" max="7027" width="7.125" style="1422" customWidth="1"/>
    <col min="7028" max="7028" width="7.875" style="1422" customWidth="1"/>
    <col min="7029" max="7030" width="0" style="1422" hidden="1" customWidth="1"/>
    <col min="7031" max="7054" width="8.125" style="1422" customWidth="1"/>
    <col min="7055" max="7265" width="11" style="1422" customWidth="1"/>
    <col min="7266" max="7266" width="3.875" style="1422" customWidth="1"/>
    <col min="7267" max="7267" width="44.125" style="1422" customWidth="1"/>
    <col min="7268" max="7268" width="6.625" style="1422" customWidth="1"/>
    <col min="7269" max="7269" width="0" style="1422" hidden="1" customWidth="1"/>
    <col min="7270" max="7270" width="7" style="1422" customWidth="1"/>
    <col min="7271" max="7271" width="6.875" style="1422" customWidth="1"/>
    <col min="7272" max="7272" width="8.375" style="1422" customWidth="1"/>
    <col min="7273" max="7273" width="6.125" style="1422" customWidth="1"/>
    <col min="7274" max="7274" width="6.375" style="1422" customWidth="1"/>
    <col min="7275" max="7278" width="5.875" style="1422" customWidth="1"/>
    <col min="7279" max="7279" width="6" style="1422" customWidth="1"/>
    <col min="7280" max="7280" width="5.625" style="1422" customWidth="1"/>
    <col min="7281" max="7282" width="6" style="1422" customWidth="1"/>
    <col min="7283" max="7283" width="7.125" style="1422" customWidth="1"/>
    <col min="7284" max="7284" width="7.875" style="1422" customWidth="1"/>
    <col min="7285" max="7286" width="0" style="1422" hidden="1" customWidth="1"/>
    <col min="7287" max="7310" width="8.125" style="1422" customWidth="1"/>
    <col min="7311" max="7521" width="11" style="1422" customWidth="1"/>
    <col min="7522" max="7522" width="3.875" style="1422" customWidth="1"/>
    <col min="7523" max="7523" width="44.125" style="1422" customWidth="1"/>
    <col min="7524" max="7524" width="6.625" style="1422" customWidth="1"/>
    <col min="7525" max="7525" width="0" style="1422" hidden="1" customWidth="1"/>
    <col min="7526" max="7526" width="7" style="1422" customWidth="1"/>
    <col min="7527" max="7527" width="6.875" style="1422" customWidth="1"/>
    <col min="7528" max="7528" width="8.375" style="1422" customWidth="1"/>
    <col min="7529" max="7529" width="6.125" style="1422" customWidth="1"/>
    <col min="7530" max="7530" width="6.375" style="1422" customWidth="1"/>
    <col min="7531" max="7534" width="5.875" style="1422" customWidth="1"/>
    <col min="7535" max="7535" width="6" style="1422" customWidth="1"/>
    <col min="7536" max="7536" width="5.625" style="1422" customWidth="1"/>
    <col min="7537" max="7538" width="6" style="1422" customWidth="1"/>
    <col min="7539" max="7539" width="7.125" style="1422" customWidth="1"/>
    <col min="7540" max="7540" width="7.875" style="1422" customWidth="1"/>
    <col min="7541" max="7542" width="0" style="1422" hidden="1" customWidth="1"/>
    <col min="7543" max="7566" width="8.125" style="1422" customWidth="1"/>
    <col min="7567" max="7777" width="11" style="1422" customWidth="1"/>
    <col min="7778" max="7778" width="3.875" style="1422" customWidth="1"/>
    <col min="7779" max="7779" width="44.125" style="1422" customWidth="1"/>
    <col min="7780" max="7780" width="6.625" style="1422" customWidth="1"/>
    <col min="7781" max="7781" width="0" style="1422" hidden="1" customWidth="1"/>
    <col min="7782" max="7782" width="7" style="1422" customWidth="1"/>
    <col min="7783" max="7783" width="6.875" style="1422" customWidth="1"/>
    <col min="7784" max="7784" width="8.375" style="1422" customWidth="1"/>
    <col min="7785" max="7785" width="6.125" style="1422" customWidth="1"/>
    <col min="7786" max="7786" width="6.375" style="1422" customWidth="1"/>
    <col min="7787" max="7790" width="5.875" style="1422" customWidth="1"/>
    <col min="7791" max="7791" width="6" style="1422" customWidth="1"/>
    <col min="7792" max="7792" width="5.625" style="1422" customWidth="1"/>
    <col min="7793" max="7794" width="6" style="1422" customWidth="1"/>
    <col min="7795" max="7795" width="7.125" style="1422" customWidth="1"/>
    <col min="7796" max="7796" width="7.875" style="1422" customWidth="1"/>
    <col min="7797" max="7798" width="0" style="1422" hidden="1" customWidth="1"/>
    <col min="7799" max="7822" width="8.125" style="1422" customWidth="1"/>
    <col min="7823" max="8033" width="11" style="1422" customWidth="1"/>
    <col min="8034" max="8034" width="3.875" style="1422" customWidth="1"/>
    <col min="8035" max="8035" width="44.125" style="1422" customWidth="1"/>
    <col min="8036" max="8036" width="6.625" style="1422" customWidth="1"/>
    <col min="8037" max="8037" width="0" style="1422" hidden="1" customWidth="1"/>
    <col min="8038" max="8038" width="7" style="1422" customWidth="1"/>
    <col min="8039" max="8039" width="6.875" style="1422" customWidth="1"/>
    <col min="8040" max="8040" width="8.375" style="1422" customWidth="1"/>
    <col min="8041" max="8041" width="6.125" style="1422" customWidth="1"/>
    <col min="8042" max="8042" width="6.375" style="1422" customWidth="1"/>
    <col min="8043" max="8046" width="5.875" style="1422" customWidth="1"/>
    <col min="8047" max="8047" width="6" style="1422" customWidth="1"/>
    <col min="8048" max="8048" width="5.625" style="1422" customWidth="1"/>
    <col min="8049" max="8050" width="6" style="1422" customWidth="1"/>
    <col min="8051" max="8051" width="7.125" style="1422" customWidth="1"/>
    <col min="8052" max="8052" width="7.875" style="1422" customWidth="1"/>
    <col min="8053" max="8054" width="0" style="1422" hidden="1" customWidth="1"/>
    <col min="8055" max="8078" width="8.125" style="1422" customWidth="1"/>
    <col min="8079" max="8289" width="11" style="1422" customWidth="1"/>
    <col min="8290" max="8290" width="3.875" style="1422" customWidth="1"/>
    <col min="8291" max="8291" width="44.125" style="1422" customWidth="1"/>
    <col min="8292" max="8292" width="6.625" style="1422" customWidth="1"/>
    <col min="8293" max="8293" width="0" style="1422" hidden="1" customWidth="1"/>
    <col min="8294" max="8294" width="7" style="1422" customWidth="1"/>
    <col min="8295" max="8295" width="6.875" style="1422" customWidth="1"/>
    <col min="8296" max="8296" width="8.375" style="1422" customWidth="1"/>
    <col min="8297" max="8297" width="6.125" style="1422" customWidth="1"/>
    <col min="8298" max="8298" width="6.375" style="1422" customWidth="1"/>
    <col min="8299" max="8302" width="5.875" style="1422" customWidth="1"/>
    <col min="8303" max="8303" width="6" style="1422" customWidth="1"/>
    <col min="8304" max="8304" width="5.625" style="1422" customWidth="1"/>
    <col min="8305" max="8306" width="6" style="1422" customWidth="1"/>
    <col min="8307" max="8307" width="7.125" style="1422" customWidth="1"/>
    <col min="8308" max="8308" width="7.875" style="1422" customWidth="1"/>
    <col min="8309" max="8310" width="0" style="1422" hidden="1" customWidth="1"/>
    <col min="8311" max="8334" width="8.125" style="1422" customWidth="1"/>
    <col min="8335" max="8545" width="11" style="1422" customWidth="1"/>
    <col min="8546" max="8546" width="3.875" style="1422" customWidth="1"/>
    <col min="8547" max="8547" width="44.125" style="1422" customWidth="1"/>
    <col min="8548" max="8548" width="6.625" style="1422" customWidth="1"/>
    <col min="8549" max="8549" width="0" style="1422" hidden="1" customWidth="1"/>
    <col min="8550" max="8550" width="7" style="1422" customWidth="1"/>
    <col min="8551" max="8551" width="6.875" style="1422" customWidth="1"/>
    <col min="8552" max="8552" width="8.375" style="1422" customWidth="1"/>
    <col min="8553" max="8553" width="6.125" style="1422" customWidth="1"/>
    <col min="8554" max="8554" width="6.375" style="1422" customWidth="1"/>
    <col min="8555" max="8558" width="5.875" style="1422" customWidth="1"/>
    <col min="8559" max="8559" width="6" style="1422" customWidth="1"/>
    <col min="8560" max="8560" width="5.625" style="1422" customWidth="1"/>
    <col min="8561" max="8562" width="6" style="1422" customWidth="1"/>
    <col min="8563" max="8563" width="7.125" style="1422" customWidth="1"/>
    <col min="8564" max="8564" width="7.875" style="1422" customWidth="1"/>
    <col min="8565" max="8566" width="0" style="1422" hidden="1" customWidth="1"/>
    <col min="8567" max="8590" width="8.125" style="1422" customWidth="1"/>
    <col min="8591" max="8801" width="11" style="1422" customWidth="1"/>
    <col min="8802" max="8802" width="3.875" style="1422" customWidth="1"/>
    <col min="8803" max="8803" width="44.125" style="1422" customWidth="1"/>
    <col min="8804" max="8804" width="6.625" style="1422" customWidth="1"/>
    <col min="8805" max="8805" width="0" style="1422" hidden="1" customWidth="1"/>
    <col min="8806" max="8806" width="7" style="1422" customWidth="1"/>
    <col min="8807" max="8807" width="6.875" style="1422" customWidth="1"/>
    <col min="8808" max="8808" width="8.375" style="1422" customWidth="1"/>
    <col min="8809" max="8809" width="6.125" style="1422" customWidth="1"/>
    <col min="8810" max="8810" width="6.375" style="1422" customWidth="1"/>
    <col min="8811" max="8814" width="5.875" style="1422" customWidth="1"/>
    <col min="8815" max="8815" width="6" style="1422" customWidth="1"/>
    <col min="8816" max="8816" width="5.625" style="1422" customWidth="1"/>
    <col min="8817" max="8818" width="6" style="1422" customWidth="1"/>
    <col min="8819" max="8819" width="7.125" style="1422" customWidth="1"/>
    <col min="8820" max="8820" width="7.875" style="1422" customWidth="1"/>
    <col min="8821" max="8822" width="0" style="1422" hidden="1" customWidth="1"/>
    <col min="8823" max="8846" width="8.125" style="1422" customWidth="1"/>
    <col min="8847" max="9057" width="11" style="1422" customWidth="1"/>
    <col min="9058" max="9058" width="3.875" style="1422" customWidth="1"/>
    <col min="9059" max="9059" width="44.125" style="1422" customWidth="1"/>
    <col min="9060" max="9060" width="6.625" style="1422" customWidth="1"/>
    <col min="9061" max="9061" width="0" style="1422" hidden="1" customWidth="1"/>
    <col min="9062" max="9062" width="7" style="1422" customWidth="1"/>
    <col min="9063" max="9063" width="6.875" style="1422" customWidth="1"/>
    <col min="9064" max="9064" width="8.375" style="1422" customWidth="1"/>
    <col min="9065" max="9065" width="6.125" style="1422" customWidth="1"/>
    <col min="9066" max="9066" width="6.375" style="1422" customWidth="1"/>
    <col min="9067" max="9070" width="5.875" style="1422" customWidth="1"/>
    <col min="9071" max="9071" width="6" style="1422" customWidth="1"/>
    <col min="9072" max="9072" width="5.625" style="1422" customWidth="1"/>
    <col min="9073" max="9074" width="6" style="1422" customWidth="1"/>
    <col min="9075" max="9075" width="7.125" style="1422" customWidth="1"/>
    <col min="9076" max="9076" width="7.875" style="1422" customWidth="1"/>
    <col min="9077" max="9078" width="0" style="1422" hidden="1" customWidth="1"/>
    <col min="9079" max="9102" width="8.125" style="1422" customWidth="1"/>
    <col min="9103" max="9313" width="11" style="1422" customWidth="1"/>
    <col min="9314" max="9314" width="3.875" style="1422" customWidth="1"/>
    <col min="9315" max="9315" width="44.125" style="1422" customWidth="1"/>
    <col min="9316" max="9316" width="6.625" style="1422" customWidth="1"/>
    <col min="9317" max="9317" width="0" style="1422" hidden="1" customWidth="1"/>
    <col min="9318" max="9318" width="7" style="1422" customWidth="1"/>
    <col min="9319" max="9319" width="6.875" style="1422" customWidth="1"/>
    <col min="9320" max="9320" width="8.375" style="1422" customWidth="1"/>
    <col min="9321" max="9321" width="6.125" style="1422" customWidth="1"/>
    <col min="9322" max="9322" width="6.375" style="1422" customWidth="1"/>
    <col min="9323" max="9326" width="5.875" style="1422" customWidth="1"/>
    <col min="9327" max="9327" width="6" style="1422" customWidth="1"/>
    <col min="9328" max="9328" width="5.625" style="1422" customWidth="1"/>
    <col min="9329" max="9330" width="6" style="1422" customWidth="1"/>
    <col min="9331" max="9331" width="7.125" style="1422" customWidth="1"/>
    <col min="9332" max="9332" width="7.875" style="1422" customWidth="1"/>
    <col min="9333" max="9334" width="0" style="1422" hidden="1" customWidth="1"/>
    <col min="9335" max="9358" width="8.125" style="1422" customWidth="1"/>
    <col min="9359" max="9569" width="11" style="1422" customWidth="1"/>
    <col min="9570" max="9570" width="3.875" style="1422" customWidth="1"/>
    <col min="9571" max="9571" width="44.125" style="1422" customWidth="1"/>
    <col min="9572" max="9572" width="6.625" style="1422" customWidth="1"/>
    <col min="9573" max="9573" width="0" style="1422" hidden="1" customWidth="1"/>
    <col min="9574" max="9574" width="7" style="1422" customWidth="1"/>
    <col min="9575" max="9575" width="6.875" style="1422" customWidth="1"/>
    <col min="9576" max="9576" width="8.375" style="1422" customWidth="1"/>
    <col min="9577" max="9577" width="6.125" style="1422" customWidth="1"/>
    <col min="9578" max="9578" width="6.375" style="1422" customWidth="1"/>
    <col min="9579" max="9582" width="5.875" style="1422" customWidth="1"/>
    <col min="9583" max="9583" width="6" style="1422" customWidth="1"/>
    <col min="9584" max="9584" width="5.625" style="1422" customWidth="1"/>
    <col min="9585" max="9586" width="6" style="1422" customWidth="1"/>
    <col min="9587" max="9587" width="7.125" style="1422" customWidth="1"/>
    <col min="9588" max="9588" width="7.875" style="1422" customWidth="1"/>
    <col min="9589" max="9590" width="0" style="1422" hidden="1" customWidth="1"/>
    <col min="9591" max="9614" width="8.125" style="1422" customWidth="1"/>
    <col min="9615" max="9825" width="11" style="1422" customWidth="1"/>
    <col min="9826" max="9826" width="3.875" style="1422" customWidth="1"/>
    <col min="9827" max="9827" width="44.125" style="1422" customWidth="1"/>
    <col min="9828" max="9828" width="6.625" style="1422" customWidth="1"/>
    <col min="9829" max="9829" width="0" style="1422" hidden="1" customWidth="1"/>
    <col min="9830" max="9830" width="7" style="1422" customWidth="1"/>
    <col min="9831" max="9831" width="6.875" style="1422" customWidth="1"/>
    <col min="9832" max="9832" width="8.375" style="1422" customWidth="1"/>
    <col min="9833" max="9833" width="6.125" style="1422" customWidth="1"/>
    <col min="9834" max="9834" width="6.375" style="1422" customWidth="1"/>
    <col min="9835" max="9838" width="5.875" style="1422" customWidth="1"/>
    <col min="9839" max="9839" width="6" style="1422" customWidth="1"/>
    <col min="9840" max="9840" width="5.625" style="1422" customWidth="1"/>
    <col min="9841" max="9842" width="6" style="1422" customWidth="1"/>
    <col min="9843" max="9843" width="7.125" style="1422" customWidth="1"/>
    <col min="9844" max="9844" width="7.875" style="1422" customWidth="1"/>
    <col min="9845" max="9846" width="0" style="1422" hidden="1" customWidth="1"/>
    <col min="9847" max="9870" width="8.125" style="1422" customWidth="1"/>
    <col min="9871" max="10081" width="11" style="1422" customWidth="1"/>
    <col min="10082" max="10082" width="3.875" style="1422" customWidth="1"/>
    <col min="10083" max="10083" width="44.125" style="1422" customWidth="1"/>
    <col min="10084" max="10084" width="6.625" style="1422" customWidth="1"/>
    <col min="10085" max="10085" width="0" style="1422" hidden="1" customWidth="1"/>
    <col min="10086" max="10086" width="7" style="1422" customWidth="1"/>
    <col min="10087" max="10087" width="6.875" style="1422" customWidth="1"/>
    <col min="10088" max="10088" width="8.375" style="1422" customWidth="1"/>
    <col min="10089" max="10089" width="6.125" style="1422" customWidth="1"/>
    <col min="10090" max="10090" width="6.375" style="1422" customWidth="1"/>
    <col min="10091" max="10094" width="5.875" style="1422" customWidth="1"/>
    <col min="10095" max="10095" width="6" style="1422" customWidth="1"/>
    <col min="10096" max="10096" width="5.625" style="1422" customWidth="1"/>
    <col min="10097" max="10098" width="6" style="1422" customWidth="1"/>
    <col min="10099" max="10099" width="7.125" style="1422" customWidth="1"/>
    <col min="10100" max="10100" width="7.875" style="1422" customWidth="1"/>
    <col min="10101" max="10102" width="0" style="1422" hidden="1" customWidth="1"/>
    <col min="10103" max="10126" width="8.125" style="1422" customWidth="1"/>
    <col min="10127" max="10337" width="11" style="1422" customWidth="1"/>
    <col min="10338" max="10338" width="3.875" style="1422" customWidth="1"/>
    <col min="10339" max="10339" width="44.125" style="1422" customWidth="1"/>
    <col min="10340" max="10340" width="6.625" style="1422" customWidth="1"/>
    <col min="10341" max="10341" width="0" style="1422" hidden="1" customWidth="1"/>
    <col min="10342" max="10342" width="7" style="1422" customWidth="1"/>
    <col min="10343" max="10343" width="6.875" style="1422" customWidth="1"/>
    <col min="10344" max="10344" width="8.375" style="1422" customWidth="1"/>
    <col min="10345" max="10345" width="6.125" style="1422" customWidth="1"/>
    <col min="10346" max="10346" width="6.375" style="1422" customWidth="1"/>
    <col min="10347" max="10350" width="5.875" style="1422" customWidth="1"/>
    <col min="10351" max="10351" width="6" style="1422" customWidth="1"/>
    <col min="10352" max="10352" width="5.625" style="1422" customWidth="1"/>
    <col min="10353" max="10354" width="6" style="1422" customWidth="1"/>
    <col min="10355" max="10355" width="7.125" style="1422" customWidth="1"/>
    <col min="10356" max="10356" width="7.875" style="1422" customWidth="1"/>
    <col min="10357" max="10358" width="0" style="1422" hidden="1" customWidth="1"/>
    <col min="10359" max="10382" width="8.125" style="1422" customWidth="1"/>
    <col min="10383" max="10593" width="11" style="1422" customWidth="1"/>
    <col min="10594" max="10594" width="3.875" style="1422" customWidth="1"/>
    <col min="10595" max="10595" width="44.125" style="1422" customWidth="1"/>
    <col min="10596" max="10596" width="6.625" style="1422" customWidth="1"/>
    <col min="10597" max="10597" width="0" style="1422" hidden="1" customWidth="1"/>
    <col min="10598" max="10598" width="7" style="1422" customWidth="1"/>
    <col min="10599" max="10599" width="6.875" style="1422" customWidth="1"/>
    <col min="10600" max="10600" width="8.375" style="1422" customWidth="1"/>
    <col min="10601" max="10601" width="6.125" style="1422" customWidth="1"/>
    <col min="10602" max="10602" width="6.375" style="1422" customWidth="1"/>
    <col min="10603" max="10606" width="5.875" style="1422" customWidth="1"/>
    <col min="10607" max="10607" width="6" style="1422" customWidth="1"/>
    <col min="10608" max="10608" width="5.625" style="1422" customWidth="1"/>
    <col min="10609" max="10610" width="6" style="1422" customWidth="1"/>
    <col min="10611" max="10611" width="7.125" style="1422" customWidth="1"/>
    <col min="10612" max="10612" width="7.875" style="1422" customWidth="1"/>
    <col min="10613" max="10614" width="0" style="1422" hidden="1" customWidth="1"/>
    <col min="10615" max="10638" width="8.125" style="1422" customWidth="1"/>
    <col min="10639" max="10849" width="11" style="1422" customWidth="1"/>
    <col min="10850" max="10850" width="3.875" style="1422" customWidth="1"/>
    <col min="10851" max="10851" width="44.125" style="1422" customWidth="1"/>
    <col min="10852" max="10852" width="6.625" style="1422" customWidth="1"/>
    <col min="10853" max="10853" width="0" style="1422" hidden="1" customWidth="1"/>
    <col min="10854" max="10854" width="7" style="1422" customWidth="1"/>
    <col min="10855" max="10855" width="6.875" style="1422" customWidth="1"/>
    <col min="10856" max="10856" width="8.375" style="1422" customWidth="1"/>
    <col min="10857" max="10857" width="6.125" style="1422" customWidth="1"/>
    <col min="10858" max="10858" width="6.375" style="1422" customWidth="1"/>
    <col min="10859" max="10862" width="5.875" style="1422" customWidth="1"/>
    <col min="10863" max="10863" width="6" style="1422" customWidth="1"/>
    <col min="10864" max="10864" width="5.625" style="1422" customWidth="1"/>
    <col min="10865" max="10866" width="6" style="1422" customWidth="1"/>
    <col min="10867" max="10867" width="7.125" style="1422" customWidth="1"/>
    <col min="10868" max="10868" width="7.875" style="1422" customWidth="1"/>
    <col min="10869" max="10870" width="0" style="1422" hidden="1" customWidth="1"/>
    <col min="10871" max="10894" width="8.125" style="1422" customWidth="1"/>
    <col min="10895" max="11105" width="11" style="1422" customWidth="1"/>
    <col min="11106" max="11106" width="3.875" style="1422" customWidth="1"/>
    <col min="11107" max="11107" width="44.125" style="1422" customWidth="1"/>
    <col min="11108" max="11108" width="6.625" style="1422" customWidth="1"/>
    <col min="11109" max="11109" width="0" style="1422" hidden="1" customWidth="1"/>
    <col min="11110" max="11110" width="7" style="1422" customWidth="1"/>
    <col min="11111" max="11111" width="6.875" style="1422" customWidth="1"/>
    <col min="11112" max="11112" width="8.375" style="1422" customWidth="1"/>
    <col min="11113" max="11113" width="6.125" style="1422" customWidth="1"/>
    <col min="11114" max="11114" width="6.375" style="1422" customWidth="1"/>
    <col min="11115" max="11118" width="5.875" style="1422" customWidth="1"/>
    <col min="11119" max="11119" width="6" style="1422" customWidth="1"/>
    <col min="11120" max="11120" width="5.625" style="1422" customWidth="1"/>
    <col min="11121" max="11122" width="6" style="1422" customWidth="1"/>
    <col min="11123" max="11123" width="7.125" style="1422" customWidth="1"/>
    <col min="11124" max="11124" width="7.875" style="1422" customWidth="1"/>
    <col min="11125" max="11126" width="0" style="1422" hidden="1" customWidth="1"/>
    <col min="11127" max="11150" width="8.125" style="1422" customWidth="1"/>
    <col min="11151" max="11361" width="11" style="1422" customWidth="1"/>
    <col min="11362" max="11362" width="3.875" style="1422" customWidth="1"/>
    <col min="11363" max="11363" width="44.125" style="1422" customWidth="1"/>
    <col min="11364" max="11364" width="6.625" style="1422" customWidth="1"/>
    <col min="11365" max="11365" width="0" style="1422" hidden="1" customWidth="1"/>
    <col min="11366" max="11366" width="7" style="1422" customWidth="1"/>
    <col min="11367" max="11367" width="6.875" style="1422" customWidth="1"/>
    <col min="11368" max="11368" width="8.375" style="1422" customWidth="1"/>
    <col min="11369" max="11369" width="6.125" style="1422" customWidth="1"/>
    <col min="11370" max="11370" width="6.375" style="1422" customWidth="1"/>
    <col min="11371" max="11374" width="5.875" style="1422" customWidth="1"/>
    <col min="11375" max="11375" width="6" style="1422" customWidth="1"/>
    <col min="11376" max="11376" width="5.625" style="1422" customWidth="1"/>
    <col min="11377" max="11378" width="6" style="1422" customWidth="1"/>
    <col min="11379" max="11379" width="7.125" style="1422" customWidth="1"/>
    <col min="11380" max="11380" width="7.875" style="1422" customWidth="1"/>
    <col min="11381" max="11382" width="0" style="1422" hidden="1" customWidth="1"/>
    <col min="11383" max="11406" width="8.125" style="1422" customWidth="1"/>
    <col min="11407" max="11617" width="11" style="1422" customWidth="1"/>
    <col min="11618" max="11618" width="3.875" style="1422" customWidth="1"/>
    <col min="11619" max="11619" width="44.125" style="1422" customWidth="1"/>
    <col min="11620" max="11620" width="6.625" style="1422" customWidth="1"/>
    <col min="11621" max="11621" width="0" style="1422" hidden="1" customWidth="1"/>
    <col min="11622" max="11622" width="7" style="1422" customWidth="1"/>
    <col min="11623" max="11623" width="6.875" style="1422" customWidth="1"/>
    <col min="11624" max="11624" width="8.375" style="1422" customWidth="1"/>
    <col min="11625" max="11625" width="6.125" style="1422" customWidth="1"/>
    <col min="11626" max="11626" width="6.375" style="1422" customWidth="1"/>
    <col min="11627" max="11630" width="5.875" style="1422" customWidth="1"/>
    <col min="11631" max="11631" width="6" style="1422" customWidth="1"/>
    <col min="11632" max="11632" width="5.625" style="1422" customWidth="1"/>
    <col min="11633" max="11634" width="6" style="1422" customWidth="1"/>
    <col min="11635" max="11635" width="7.125" style="1422" customWidth="1"/>
    <col min="11636" max="11636" width="7.875" style="1422" customWidth="1"/>
    <col min="11637" max="11638" width="0" style="1422" hidden="1" customWidth="1"/>
    <col min="11639" max="11662" width="8.125" style="1422" customWidth="1"/>
    <col min="11663" max="11873" width="11" style="1422" customWidth="1"/>
    <col min="11874" max="11874" width="3.875" style="1422" customWidth="1"/>
    <col min="11875" max="11875" width="44.125" style="1422" customWidth="1"/>
    <col min="11876" max="11876" width="6.625" style="1422" customWidth="1"/>
    <col min="11877" max="11877" width="0" style="1422" hidden="1" customWidth="1"/>
    <col min="11878" max="11878" width="7" style="1422" customWidth="1"/>
    <col min="11879" max="11879" width="6.875" style="1422" customWidth="1"/>
    <col min="11880" max="11880" width="8.375" style="1422" customWidth="1"/>
    <col min="11881" max="11881" width="6.125" style="1422" customWidth="1"/>
    <col min="11882" max="11882" width="6.375" style="1422" customWidth="1"/>
    <col min="11883" max="11886" width="5.875" style="1422" customWidth="1"/>
    <col min="11887" max="11887" width="6" style="1422" customWidth="1"/>
    <col min="11888" max="11888" width="5.625" style="1422" customWidth="1"/>
    <col min="11889" max="11890" width="6" style="1422" customWidth="1"/>
    <col min="11891" max="11891" width="7.125" style="1422" customWidth="1"/>
    <col min="11892" max="11892" width="7.875" style="1422" customWidth="1"/>
    <col min="11893" max="11894" width="0" style="1422" hidden="1" customWidth="1"/>
    <col min="11895" max="11918" width="8.125" style="1422" customWidth="1"/>
    <col min="11919" max="12129" width="11" style="1422" customWidth="1"/>
    <col min="12130" max="12130" width="3.875" style="1422" customWidth="1"/>
    <col min="12131" max="12131" width="44.125" style="1422" customWidth="1"/>
    <col min="12132" max="12132" width="6.625" style="1422" customWidth="1"/>
    <col min="12133" max="12133" width="0" style="1422" hidden="1" customWidth="1"/>
    <col min="12134" max="12134" width="7" style="1422" customWidth="1"/>
    <col min="12135" max="12135" width="6.875" style="1422" customWidth="1"/>
    <col min="12136" max="12136" width="8.375" style="1422" customWidth="1"/>
    <col min="12137" max="12137" width="6.125" style="1422" customWidth="1"/>
    <col min="12138" max="12138" width="6.375" style="1422" customWidth="1"/>
    <col min="12139" max="12142" width="5.875" style="1422" customWidth="1"/>
    <col min="12143" max="12143" width="6" style="1422" customWidth="1"/>
    <col min="12144" max="12144" width="5.625" style="1422" customWidth="1"/>
    <col min="12145" max="12146" width="6" style="1422" customWidth="1"/>
    <col min="12147" max="12147" width="7.125" style="1422" customWidth="1"/>
    <col min="12148" max="12148" width="7.875" style="1422" customWidth="1"/>
    <col min="12149" max="12150" width="0" style="1422" hidden="1" customWidth="1"/>
    <col min="12151" max="12174" width="8.125" style="1422" customWidth="1"/>
    <col min="12175" max="12385" width="11" style="1422" customWidth="1"/>
    <col min="12386" max="12386" width="3.875" style="1422" customWidth="1"/>
    <col min="12387" max="12387" width="44.125" style="1422" customWidth="1"/>
    <col min="12388" max="12388" width="6.625" style="1422" customWidth="1"/>
    <col min="12389" max="12389" width="0" style="1422" hidden="1" customWidth="1"/>
    <col min="12390" max="12390" width="7" style="1422" customWidth="1"/>
    <col min="12391" max="12391" width="6.875" style="1422" customWidth="1"/>
    <col min="12392" max="12392" width="8.375" style="1422" customWidth="1"/>
    <col min="12393" max="12393" width="6.125" style="1422" customWidth="1"/>
    <col min="12394" max="12394" width="6.375" style="1422" customWidth="1"/>
    <col min="12395" max="12398" width="5.875" style="1422" customWidth="1"/>
    <col min="12399" max="12399" width="6" style="1422" customWidth="1"/>
    <col min="12400" max="12400" width="5.625" style="1422" customWidth="1"/>
    <col min="12401" max="12402" width="6" style="1422" customWidth="1"/>
    <col min="12403" max="12403" width="7.125" style="1422" customWidth="1"/>
    <col min="12404" max="12404" width="7.875" style="1422" customWidth="1"/>
    <col min="12405" max="12406" width="0" style="1422" hidden="1" customWidth="1"/>
    <col min="12407" max="12430" width="8.125" style="1422" customWidth="1"/>
    <col min="12431" max="12641" width="11" style="1422" customWidth="1"/>
    <col min="12642" max="12642" width="3.875" style="1422" customWidth="1"/>
    <col min="12643" max="12643" width="44.125" style="1422" customWidth="1"/>
    <col min="12644" max="12644" width="6.625" style="1422" customWidth="1"/>
    <col min="12645" max="12645" width="0" style="1422" hidden="1" customWidth="1"/>
    <col min="12646" max="12646" width="7" style="1422" customWidth="1"/>
    <col min="12647" max="12647" width="6.875" style="1422" customWidth="1"/>
    <col min="12648" max="12648" width="8.375" style="1422" customWidth="1"/>
    <col min="12649" max="12649" width="6.125" style="1422" customWidth="1"/>
    <col min="12650" max="12650" width="6.375" style="1422" customWidth="1"/>
    <col min="12651" max="12654" width="5.875" style="1422" customWidth="1"/>
    <col min="12655" max="12655" width="6" style="1422" customWidth="1"/>
    <col min="12656" max="12656" width="5.625" style="1422" customWidth="1"/>
    <col min="12657" max="12658" width="6" style="1422" customWidth="1"/>
    <col min="12659" max="12659" width="7.125" style="1422" customWidth="1"/>
    <col min="12660" max="12660" width="7.875" style="1422" customWidth="1"/>
    <col min="12661" max="12662" width="0" style="1422" hidden="1" customWidth="1"/>
    <col min="12663" max="12686" width="8.125" style="1422" customWidth="1"/>
    <col min="12687" max="12897" width="11" style="1422" customWidth="1"/>
    <col min="12898" max="12898" width="3.875" style="1422" customWidth="1"/>
    <col min="12899" max="12899" width="44.125" style="1422" customWidth="1"/>
    <col min="12900" max="12900" width="6.625" style="1422" customWidth="1"/>
    <col min="12901" max="12901" width="0" style="1422" hidden="1" customWidth="1"/>
    <col min="12902" max="12902" width="7" style="1422" customWidth="1"/>
    <col min="12903" max="12903" width="6.875" style="1422" customWidth="1"/>
    <col min="12904" max="12904" width="8.375" style="1422" customWidth="1"/>
    <col min="12905" max="12905" width="6.125" style="1422" customWidth="1"/>
    <col min="12906" max="12906" width="6.375" style="1422" customWidth="1"/>
    <col min="12907" max="12910" width="5.875" style="1422" customWidth="1"/>
    <col min="12911" max="12911" width="6" style="1422" customWidth="1"/>
    <col min="12912" max="12912" width="5.625" style="1422" customWidth="1"/>
    <col min="12913" max="12914" width="6" style="1422" customWidth="1"/>
    <col min="12915" max="12915" width="7.125" style="1422" customWidth="1"/>
    <col min="12916" max="12916" width="7.875" style="1422" customWidth="1"/>
    <col min="12917" max="12918" width="0" style="1422" hidden="1" customWidth="1"/>
    <col min="12919" max="12942" width="8.125" style="1422" customWidth="1"/>
    <col min="12943" max="13153" width="11" style="1422" customWidth="1"/>
    <col min="13154" max="13154" width="3.875" style="1422" customWidth="1"/>
    <col min="13155" max="13155" width="44.125" style="1422" customWidth="1"/>
    <col min="13156" max="13156" width="6.625" style="1422" customWidth="1"/>
    <col min="13157" max="13157" width="0" style="1422" hidden="1" customWidth="1"/>
    <col min="13158" max="13158" width="7" style="1422" customWidth="1"/>
    <col min="13159" max="13159" width="6.875" style="1422" customWidth="1"/>
    <col min="13160" max="13160" width="8.375" style="1422" customWidth="1"/>
    <col min="13161" max="13161" width="6.125" style="1422" customWidth="1"/>
    <col min="13162" max="13162" width="6.375" style="1422" customWidth="1"/>
    <col min="13163" max="13166" width="5.875" style="1422" customWidth="1"/>
    <col min="13167" max="13167" width="6" style="1422" customWidth="1"/>
    <col min="13168" max="13168" width="5.625" style="1422" customWidth="1"/>
    <col min="13169" max="13170" width="6" style="1422" customWidth="1"/>
    <col min="13171" max="13171" width="7.125" style="1422" customWidth="1"/>
    <col min="13172" max="13172" width="7.875" style="1422" customWidth="1"/>
    <col min="13173" max="13174" width="0" style="1422" hidden="1" customWidth="1"/>
    <col min="13175" max="13198" width="8.125" style="1422" customWidth="1"/>
    <col min="13199" max="13409" width="11" style="1422" customWidth="1"/>
    <col min="13410" max="13410" width="3.875" style="1422" customWidth="1"/>
    <col min="13411" max="13411" width="44.125" style="1422" customWidth="1"/>
    <col min="13412" max="13412" width="6.625" style="1422" customWidth="1"/>
    <col min="13413" max="13413" width="0" style="1422" hidden="1" customWidth="1"/>
    <col min="13414" max="13414" width="7" style="1422" customWidth="1"/>
    <col min="13415" max="13415" width="6.875" style="1422" customWidth="1"/>
    <col min="13416" max="13416" width="8.375" style="1422" customWidth="1"/>
    <col min="13417" max="13417" width="6.125" style="1422" customWidth="1"/>
    <col min="13418" max="13418" width="6.375" style="1422" customWidth="1"/>
    <col min="13419" max="13422" width="5.875" style="1422" customWidth="1"/>
    <col min="13423" max="13423" width="6" style="1422" customWidth="1"/>
    <col min="13424" max="13424" width="5.625" style="1422" customWidth="1"/>
    <col min="13425" max="13426" width="6" style="1422" customWidth="1"/>
    <col min="13427" max="13427" width="7.125" style="1422" customWidth="1"/>
    <col min="13428" max="13428" width="7.875" style="1422" customWidth="1"/>
    <col min="13429" max="13430" width="0" style="1422" hidden="1" customWidth="1"/>
    <col min="13431" max="13454" width="8.125" style="1422" customWidth="1"/>
    <col min="13455" max="13665" width="11" style="1422" customWidth="1"/>
    <col min="13666" max="13666" width="3.875" style="1422" customWidth="1"/>
    <col min="13667" max="13667" width="44.125" style="1422" customWidth="1"/>
    <col min="13668" max="13668" width="6.625" style="1422" customWidth="1"/>
    <col min="13669" max="13669" width="0" style="1422" hidden="1" customWidth="1"/>
    <col min="13670" max="13670" width="7" style="1422" customWidth="1"/>
    <col min="13671" max="13671" width="6.875" style="1422" customWidth="1"/>
    <col min="13672" max="13672" width="8.375" style="1422" customWidth="1"/>
    <col min="13673" max="13673" width="6.125" style="1422" customWidth="1"/>
    <col min="13674" max="13674" width="6.375" style="1422" customWidth="1"/>
    <col min="13675" max="13678" width="5.875" style="1422" customWidth="1"/>
    <col min="13679" max="13679" width="6" style="1422" customWidth="1"/>
    <col min="13680" max="13680" width="5.625" style="1422" customWidth="1"/>
    <col min="13681" max="13682" width="6" style="1422" customWidth="1"/>
    <col min="13683" max="13683" width="7.125" style="1422" customWidth="1"/>
    <col min="13684" max="13684" width="7.875" style="1422" customWidth="1"/>
    <col min="13685" max="13686" width="0" style="1422" hidden="1" customWidth="1"/>
    <col min="13687" max="13710" width="8.125" style="1422" customWidth="1"/>
    <col min="13711" max="13921" width="11" style="1422" customWidth="1"/>
    <col min="13922" max="13922" width="3.875" style="1422" customWidth="1"/>
    <col min="13923" max="13923" width="44.125" style="1422" customWidth="1"/>
    <col min="13924" max="13924" width="6.625" style="1422" customWidth="1"/>
    <col min="13925" max="13925" width="0" style="1422" hidden="1" customWidth="1"/>
    <col min="13926" max="13926" width="7" style="1422" customWidth="1"/>
    <col min="13927" max="13927" width="6.875" style="1422" customWidth="1"/>
    <col min="13928" max="13928" width="8.375" style="1422" customWidth="1"/>
    <col min="13929" max="13929" width="6.125" style="1422" customWidth="1"/>
    <col min="13930" max="13930" width="6.375" style="1422" customWidth="1"/>
    <col min="13931" max="13934" width="5.875" style="1422" customWidth="1"/>
    <col min="13935" max="13935" width="6" style="1422" customWidth="1"/>
    <col min="13936" max="13936" width="5.625" style="1422" customWidth="1"/>
    <col min="13937" max="13938" width="6" style="1422" customWidth="1"/>
    <col min="13939" max="13939" width="7.125" style="1422" customWidth="1"/>
    <col min="13940" max="13940" width="7.875" style="1422" customWidth="1"/>
    <col min="13941" max="13942" width="0" style="1422" hidden="1" customWidth="1"/>
    <col min="13943" max="13966" width="8.125" style="1422" customWidth="1"/>
    <col min="13967" max="14177" width="11" style="1422" customWidth="1"/>
    <col min="14178" max="14178" width="3.875" style="1422" customWidth="1"/>
    <col min="14179" max="14179" width="44.125" style="1422" customWidth="1"/>
    <col min="14180" max="14180" width="6.625" style="1422" customWidth="1"/>
    <col min="14181" max="14181" width="0" style="1422" hidden="1" customWidth="1"/>
    <col min="14182" max="14182" width="7" style="1422" customWidth="1"/>
    <col min="14183" max="14183" width="6.875" style="1422" customWidth="1"/>
    <col min="14184" max="14184" width="8.375" style="1422" customWidth="1"/>
    <col min="14185" max="14185" width="6.125" style="1422" customWidth="1"/>
    <col min="14186" max="14186" width="6.375" style="1422" customWidth="1"/>
    <col min="14187" max="14190" width="5.875" style="1422" customWidth="1"/>
    <col min="14191" max="14191" width="6" style="1422" customWidth="1"/>
    <col min="14192" max="14192" width="5.625" style="1422" customWidth="1"/>
    <col min="14193" max="14194" width="6" style="1422" customWidth="1"/>
    <col min="14195" max="14195" width="7.125" style="1422" customWidth="1"/>
    <col min="14196" max="14196" width="7.875" style="1422" customWidth="1"/>
    <col min="14197" max="14198" width="0" style="1422" hidden="1" customWidth="1"/>
    <col min="14199" max="14222" width="8.125" style="1422" customWidth="1"/>
    <col min="14223" max="14433" width="11" style="1422" customWidth="1"/>
    <col min="14434" max="14434" width="3.875" style="1422" customWidth="1"/>
    <col min="14435" max="14435" width="44.125" style="1422" customWidth="1"/>
    <col min="14436" max="14436" width="6.625" style="1422" customWidth="1"/>
    <col min="14437" max="14437" width="0" style="1422" hidden="1" customWidth="1"/>
    <col min="14438" max="14438" width="7" style="1422" customWidth="1"/>
    <col min="14439" max="14439" width="6.875" style="1422" customWidth="1"/>
    <col min="14440" max="14440" width="8.375" style="1422" customWidth="1"/>
    <col min="14441" max="14441" width="6.125" style="1422" customWidth="1"/>
    <col min="14442" max="14442" width="6.375" style="1422" customWidth="1"/>
    <col min="14443" max="14446" width="5.875" style="1422" customWidth="1"/>
    <col min="14447" max="14447" width="6" style="1422" customWidth="1"/>
    <col min="14448" max="14448" width="5.625" style="1422" customWidth="1"/>
    <col min="14449" max="14450" width="6" style="1422" customWidth="1"/>
    <col min="14451" max="14451" width="7.125" style="1422" customWidth="1"/>
    <col min="14452" max="14452" width="7.875" style="1422" customWidth="1"/>
    <col min="14453" max="14454" width="0" style="1422" hidden="1" customWidth="1"/>
    <col min="14455" max="14478" width="8.125" style="1422" customWidth="1"/>
    <col min="14479" max="14689" width="11" style="1422" customWidth="1"/>
    <col min="14690" max="14690" width="3.875" style="1422" customWidth="1"/>
    <col min="14691" max="14691" width="44.125" style="1422" customWidth="1"/>
    <col min="14692" max="14692" width="6.625" style="1422" customWidth="1"/>
    <col min="14693" max="14693" width="0" style="1422" hidden="1" customWidth="1"/>
    <col min="14694" max="14694" width="7" style="1422" customWidth="1"/>
    <col min="14695" max="14695" width="6.875" style="1422" customWidth="1"/>
    <col min="14696" max="14696" width="8.375" style="1422" customWidth="1"/>
    <col min="14697" max="14697" width="6.125" style="1422" customWidth="1"/>
    <col min="14698" max="14698" width="6.375" style="1422" customWidth="1"/>
    <col min="14699" max="14702" width="5.875" style="1422" customWidth="1"/>
    <col min="14703" max="14703" width="6" style="1422" customWidth="1"/>
    <col min="14704" max="14704" width="5.625" style="1422" customWidth="1"/>
    <col min="14705" max="14706" width="6" style="1422" customWidth="1"/>
    <col min="14707" max="14707" width="7.125" style="1422" customWidth="1"/>
    <col min="14708" max="14708" width="7.875" style="1422" customWidth="1"/>
    <col min="14709" max="14710" width="0" style="1422" hidden="1" customWidth="1"/>
    <col min="14711" max="14734" width="8.125" style="1422" customWidth="1"/>
    <col min="14735" max="14945" width="11" style="1422" customWidth="1"/>
    <col min="14946" max="14946" width="3.875" style="1422" customWidth="1"/>
    <col min="14947" max="14947" width="44.125" style="1422" customWidth="1"/>
    <col min="14948" max="14948" width="6.625" style="1422" customWidth="1"/>
    <col min="14949" max="14949" width="0" style="1422" hidden="1" customWidth="1"/>
    <col min="14950" max="14950" width="7" style="1422" customWidth="1"/>
    <col min="14951" max="14951" width="6.875" style="1422" customWidth="1"/>
    <col min="14952" max="14952" width="8.375" style="1422" customWidth="1"/>
    <col min="14953" max="14953" width="6.125" style="1422" customWidth="1"/>
    <col min="14954" max="14954" width="6.375" style="1422" customWidth="1"/>
    <col min="14955" max="14958" width="5.875" style="1422" customWidth="1"/>
    <col min="14959" max="14959" width="6" style="1422" customWidth="1"/>
    <col min="14960" max="14960" width="5.625" style="1422" customWidth="1"/>
    <col min="14961" max="14962" width="6" style="1422" customWidth="1"/>
    <col min="14963" max="14963" width="7.125" style="1422" customWidth="1"/>
    <col min="14964" max="14964" width="7.875" style="1422" customWidth="1"/>
    <col min="14965" max="14966" width="0" style="1422" hidden="1" customWidth="1"/>
    <col min="14967" max="14990" width="8.125" style="1422" customWidth="1"/>
    <col min="14991" max="15201" width="11" style="1422" customWidth="1"/>
    <col min="15202" max="15202" width="3.875" style="1422" customWidth="1"/>
    <col min="15203" max="15203" width="44.125" style="1422" customWidth="1"/>
    <col min="15204" max="15204" width="6.625" style="1422" customWidth="1"/>
    <col min="15205" max="15205" width="0" style="1422" hidden="1" customWidth="1"/>
    <col min="15206" max="15206" width="7" style="1422" customWidth="1"/>
    <col min="15207" max="15207" width="6.875" style="1422" customWidth="1"/>
    <col min="15208" max="15208" width="8.375" style="1422" customWidth="1"/>
    <col min="15209" max="15209" width="6.125" style="1422" customWidth="1"/>
    <col min="15210" max="15210" width="6.375" style="1422" customWidth="1"/>
    <col min="15211" max="15214" width="5.875" style="1422" customWidth="1"/>
    <col min="15215" max="15215" width="6" style="1422" customWidth="1"/>
    <col min="15216" max="15216" width="5.625" style="1422" customWidth="1"/>
    <col min="15217" max="15218" width="6" style="1422" customWidth="1"/>
    <col min="15219" max="15219" width="7.125" style="1422" customWidth="1"/>
    <col min="15220" max="15220" width="7.875" style="1422" customWidth="1"/>
    <col min="15221" max="15222" width="0" style="1422" hidden="1" customWidth="1"/>
    <col min="15223" max="15246" width="8.125" style="1422" customWidth="1"/>
    <col min="15247" max="15457" width="11" style="1422" customWidth="1"/>
    <col min="15458" max="15458" width="3.875" style="1422" customWidth="1"/>
    <col min="15459" max="15459" width="44.125" style="1422" customWidth="1"/>
    <col min="15460" max="15460" width="6.625" style="1422" customWidth="1"/>
    <col min="15461" max="15461" width="0" style="1422" hidden="1" customWidth="1"/>
    <col min="15462" max="15462" width="7" style="1422" customWidth="1"/>
    <col min="15463" max="15463" width="6.875" style="1422" customWidth="1"/>
    <col min="15464" max="15464" width="8.375" style="1422" customWidth="1"/>
    <col min="15465" max="15465" width="6.125" style="1422" customWidth="1"/>
    <col min="15466" max="15466" width="6.375" style="1422" customWidth="1"/>
    <col min="15467" max="15470" width="5.875" style="1422" customWidth="1"/>
    <col min="15471" max="15471" width="6" style="1422" customWidth="1"/>
    <col min="15472" max="15472" width="5.625" style="1422" customWidth="1"/>
    <col min="15473" max="15474" width="6" style="1422" customWidth="1"/>
    <col min="15475" max="15475" width="7.125" style="1422" customWidth="1"/>
    <col min="15476" max="15476" width="7.875" style="1422" customWidth="1"/>
    <col min="15477" max="15478" width="0" style="1422" hidden="1" customWidth="1"/>
    <col min="15479" max="15502" width="8.125" style="1422" customWidth="1"/>
    <col min="15503" max="15713" width="11" style="1422" customWidth="1"/>
    <col min="15714" max="15714" width="3.875" style="1422" customWidth="1"/>
    <col min="15715" max="15715" width="44.125" style="1422" customWidth="1"/>
    <col min="15716" max="15716" width="6.625" style="1422" customWidth="1"/>
    <col min="15717" max="15717" width="0" style="1422" hidden="1" customWidth="1"/>
    <col min="15718" max="15718" width="7" style="1422" customWidth="1"/>
    <col min="15719" max="15719" width="6.875" style="1422" customWidth="1"/>
    <col min="15720" max="15720" width="8.375" style="1422" customWidth="1"/>
    <col min="15721" max="15721" width="6.125" style="1422" customWidth="1"/>
    <col min="15722" max="15722" width="6.375" style="1422" customWidth="1"/>
    <col min="15723" max="15726" width="5.875" style="1422" customWidth="1"/>
    <col min="15727" max="15727" width="6" style="1422" customWidth="1"/>
    <col min="15728" max="15728" width="5.625" style="1422" customWidth="1"/>
    <col min="15729" max="15730" width="6" style="1422" customWidth="1"/>
    <col min="15731" max="15731" width="7.125" style="1422" customWidth="1"/>
    <col min="15732" max="15732" width="7.875" style="1422" customWidth="1"/>
    <col min="15733" max="15734" width="0" style="1422" hidden="1" customWidth="1"/>
    <col min="15735" max="15758" width="8.125" style="1422" customWidth="1"/>
    <col min="15759" max="15969" width="11" style="1422" customWidth="1"/>
    <col min="15970" max="15970" width="3.875" style="1422" customWidth="1"/>
    <col min="15971" max="15971" width="44.125" style="1422" customWidth="1"/>
    <col min="15972" max="15972" width="6.625" style="1422" customWidth="1"/>
    <col min="15973" max="15973" width="0" style="1422" hidden="1" customWidth="1"/>
    <col min="15974" max="15974" width="7" style="1422" customWidth="1"/>
    <col min="15975" max="15975" width="6.875" style="1422" customWidth="1"/>
    <col min="15976" max="15976" width="8.375" style="1422" customWidth="1"/>
    <col min="15977" max="15977" width="6.125" style="1422" customWidth="1"/>
    <col min="15978" max="15978" width="6.375" style="1422" customWidth="1"/>
    <col min="15979" max="15982" width="5.875" style="1422" customWidth="1"/>
    <col min="15983" max="15983" width="6" style="1422" customWidth="1"/>
    <col min="15984" max="15984" width="5.625" style="1422" customWidth="1"/>
    <col min="15985" max="15986" width="6" style="1422" customWidth="1"/>
    <col min="15987" max="15987" width="7.125" style="1422" customWidth="1"/>
    <col min="15988" max="15988" width="7.875" style="1422" customWidth="1"/>
    <col min="15989" max="15990" width="0" style="1422" hidden="1" customWidth="1"/>
    <col min="15991" max="16014" width="8.125" style="1422" customWidth="1"/>
    <col min="16015" max="16384" width="11" style="1422" customWidth="1"/>
  </cols>
  <sheetData>
    <row r="1" spans="1:21" ht="2.25" customHeight="1">
      <c r="A1" s="1880"/>
      <c r="B1" s="1880"/>
    </row>
    <row r="2" spans="1:21" ht="18.75">
      <c r="A2" s="1684" t="s">
        <v>1625</v>
      </c>
      <c r="B2" s="1684"/>
      <c r="C2" s="1684"/>
      <c r="D2" s="1684"/>
      <c r="E2" s="1684"/>
      <c r="F2" s="1684"/>
      <c r="G2" s="1684"/>
      <c r="H2" s="1684"/>
      <c r="I2" s="1684"/>
      <c r="J2" s="1684"/>
      <c r="K2" s="1684"/>
      <c r="L2" s="1684"/>
      <c r="M2" s="1684"/>
      <c r="N2" s="1684"/>
      <c r="O2" s="1684"/>
      <c r="P2" s="1684"/>
      <c r="Q2" s="1684"/>
      <c r="R2" s="1684"/>
      <c r="S2" s="1684"/>
      <c r="T2" s="1684"/>
      <c r="U2" s="1684"/>
    </row>
    <row r="3" spans="1:21" ht="26.25" customHeight="1">
      <c r="A3" s="1879" t="s">
        <v>1646</v>
      </c>
      <c r="B3" s="1879"/>
      <c r="C3" s="1879"/>
      <c r="D3" s="1879"/>
      <c r="E3" s="1879"/>
      <c r="F3" s="1879"/>
      <c r="G3" s="1879"/>
      <c r="H3" s="1879"/>
      <c r="I3" s="1879"/>
      <c r="J3" s="1879"/>
      <c r="K3" s="1879"/>
      <c r="L3" s="1879"/>
      <c r="M3" s="1879"/>
      <c r="N3" s="1879"/>
      <c r="O3" s="1879"/>
      <c r="P3" s="1879"/>
      <c r="Q3" s="1879"/>
      <c r="R3" s="1879"/>
      <c r="S3" s="1879"/>
      <c r="T3" s="1879"/>
      <c r="U3" s="1879"/>
    </row>
    <row r="4" spans="1:21" ht="35.25" customHeight="1">
      <c r="A4" s="1881" t="s">
        <v>1396</v>
      </c>
      <c r="B4" s="1882" t="s">
        <v>417</v>
      </c>
      <c r="C4" s="1881" t="s">
        <v>1546</v>
      </c>
      <c r="D4" s="1881" t="s">
        <v>1644</v>
      </c>
      <c r="E4" s="1883" t="s">
        <v>1623</v>
      </c>
      <c r="F4" s="1681" t="s">
        <v>320</v>
      </c>
      <c r="G4" s="1682"/>
      <c r="H4" s="1682"/>
      <c r="I4" s="1682"/>
      <c r="J4" s="1682"/>
      <c r="K4" s="1682"/>
      <c r="L4" s="1682"/>
      <c r="M4" s="1682"/>
      <c r="N4" s="1682"/>
      <c r="O4" s="1682"/>
      <c r="P4" s="1682"/>
      <c r="Q4" s="1682"/>
      <c r="R4" s="1682"/>
      <c r="S4" s="1682"/>
      <c r="T4" s="1682"/>
      <c r="U4" s="1683"/>
    </row>
    <row r="5" spans="1:21" ht="78" customHeight="1">
      <c r="A5" s="1881"/>
      <c r="B5" s="1882"/>
      <c r="C5" s="1881"/>
      <c r="D5" s="1881"/>
      <c r="E5" s="1884"/>
      <c r="F5" s="1597" t="s">
        <v>1536</v>
      </c>
      <c r="G5" s="1451" t="s">
        <v>1629</v>
      </c>
      <c r="H5" s="1451" t="s">
        <v>1630</v>
      </c>
      <c r="I5" s="1597" t="s">
        <v>1635</v>
      </c>
      <c r="J5" s="1597" t="s">
        <v>1631</v>
      </c>
      <c r="K5" s="1451" t="s">
        <v>1634</v>
      </c>
      <c r="L5" s="1451" t="s">
        <v>1633</v>
      </c>
      <c r="M5" s="1597" t="s">
        <v>1539</v>
      </c>
      <c r="N5" s="1597" t="s">
        <v>1540</v>
      </c>
      <c r="O5" s="1597" t="s">
        <v>1541</v>
      </c>
      <c r="P5" s="1597" t="s">
        <v>1542</v>
      </c>
      <c r="Q5" s="1597" t="s">
        <v>1533</v>
      </c>
      <c r="R5" s="1451" t="s">
        <v>1642</v>
      </c>
      <c r="S5" s="1451" t="s">
        <v>1632</v>
      </c>
      <c r="T5" s="1597" t="s">
        <v>1544</v>
      </c>
      <c r="U5" s="1597" t="s">
        <v>1545</v>
      </c>
    </row>
    <row r="6" spans="1:21" s="18" customFormat="1">
      <c r="A6" s="1598" t="s">
        <v>38</v>
      </c>
      <c r="B6" s="1599" t="s">
        <v>525</v>
      </c>
      <c r="C6" s="1598" t="s">
        <v>504</v>
      </c>
      <c r="D6" s="1600">
        <v>7346</v>
      </c>
      <c r="E6" s="1600">
        <f>SUM(F6:U6)</f>
        <v>7464</v>
      </c>
      <c r="F6" s="1600">
        <v>540</v>
      </c>
      <c r="G6" s="1462">
        <v>310</v>
      </c>
      <c r="H6" s="1462">
        <v>385</v>
      </c>
      <c r="I6" s="1600">
        <v>135</v>
      </c>
      <c r="J6" s="1600">
        <v>613</v>
      </c>
      <c r="K6" s="1462">
        <v>469</v>
      </c>
      <c r="L6" s="1462">
        <v>345</v>
      </c>
      <c r="M6" s="1600">
        <v>737</v>
      </c>
      <c r="N6" s="1600">
        <v>452</v>
      </c>
      <c r="O6" s="1600">
        <v>489</v>
      </c>
      <c r="P6" s="1600">
        <v>440</v>
      </c>
      <c r="Q6" s="1600">
        <v>354</v>
      </c>
      <c r="R6" s="1462">
        <v>455</v>
      </c>
      <c r="S6" s="1462">
        <v>553</v>
      </c>
      <c r="T6" s="1600">
        <v>596</v>
      </c>
      <c r="U6" s="1600">
        <v>591</v>
      </c>
    </row>
    <row r="7" spans="1:21">
      <c r="A7" s="1601"/>
      <c r="B7" s="1602" t="s">
        <v>515</v>
      </c>
      <c r="C7" s="1601" t="s">
        <v>504</v>
      </c>
      <c r="D7" s="1603">
        <v>3056</v>
      </c>
      <c r="E7" s="1603">
        <f>SUM(F7:U7)</f>
        <v>3076</v>
      </c>
      <c r="F7" s="1603">
        <v>55</v>
      </c>
      <c r="G7" s="1461">
        <v>124</v>
      </c>
      <c r="H7" s="1461">
        <v>121</v>
      </c>
      <c r="I7" s="1600">
        <v>0</v>
      </c>
      <c r="J7" s="1603">
        <v>323</v>
      </c>
      <c r="K7" s="1461">
        <v>159</v>
      </c>
      <c r="L7" s="1462">
        <v>134</v>
      </c>
      <c r="M7" s="1603">
        <v>413</v>
      </c>
      <c r="N7" s="1603">
        <v>205</v>
      </c>
      <c r="O7" s="1603">
        <v>195</v>
      </c>
      <c r="P7" s="1603">
        <v>165</v>
      </c>
      <c r="Q7" s="1603">
        <v>126</v>
      </c>
      <c r="R7" s="1462">
        <v>218</v>
      </c>
      <c r="S7" s="1461">
        <v>223</v>
      </c>
      <c r="T7" s="1603">
        <v>315</v>
      </c>
      <c r="U7" s="1603">
        <v>300</v>
      </c>
    </row>
    <row r="8" spans="1:21" s="18" customFormat="1">
      <c r="A8" s="1598" t="s">
        <v>42</v>
      </c>
      <c r="B8" s="1604" t="s">
        <v>507</v>
      </c>
      <c r="C8" s="1598" t="s">
        <v>486</v>
      </c>
      <c r="D8" s="1600">
        <v>298</v>
      </c>
      <c r="E8" s="1600">
        <f>SUM(F8:U8)</f>
        <v>298</v>
      </c>
      <c r="F8" s="1600">
        <v>19</v>
      </c>
      <c r="G8" s="1462">
        <v>15</v>
      </c>
      <c r="H8" s="1462">
        <v>18</v>
      </c>
      <c r="I8" s="1600">
        <v>6</v>
      </c>
      <c r="J8" s="1600">
        <v>24</v>
      </c>
      <c r="K8" s="1462">
        <v>19</v>
      </c>
      <c r="L8" s="1462">
        <v>15</v>
      </c>
      <c r="M8" s="1600">
        <v>27</v>
      </c>
      <c r="N8" s="1600">
        <v>20</v>
      </c>
      <c r="O8" s="1600">
        <v>20</v>
      </c>
      <c r="P8" s="1600">
        <v>16</v>
      </c>
      <c r="Q8" s="1600">
        <v>16</v>
      </c>
      <c r="R8" s="1462">
        <v>17</v>
      </c>
      <c r="S8" s="1462">
        <v>20</v>
      </c>
      <c r="T8" s="1600">
        <v>22</v>
      </c>
      <c r="U8" s="1600">
        <v>24</v>
      </c>
    </row>
    <row r="9" spans="1:21" s="18" customFormat="1">
      <c r="A9" s="1598" t="s">
        <v>44</v>
      </c>
      <c r="B9" s="1604" t="s">
        <v>1624</v>
      </c>
      <c r="C9" s="1598"/>
      <c r="D9" s="1600"/>
      <c r="E9" s="1600"/>
      <c r="F9" s="1600"/>
      <c r="G9" s="1462"/>
      <c r="H9" s="1462"/>
      <c r="I9" s="1600"/>
      <c r="J9" s="1600"/>
      <c r="K9" s="1462"/>
      <c r="L9" s="1462"/>
      <c r="M9" s="1600"/>
      <c r="N9" s="1600"/>
      <c r="O9" s="1600"/>
      <c r="P9" s="1600"/>
      <c r="Q9" s="1600"/>
      <c r="R9" s="1462"/>
      <c r="S9" s="1462"/>
      <c r="T9" s="1600"/>
      <c r="U9" s="1600"/>
    </row>
    <row r="10" spans="1:21">
      <c r="A10" s="1601"/>
      <c r="B10" s="1602" t="s">
        <v>516</v>
      </c>
      <c r="C10" s="1601" t="s">
        <v>11</v>
      </c>
      <c r="D10" s="1603">
        <v>100</v>
      </c>
      <c r="E10" s="1603">
        <v>100</v>
      </c>
      <c r="F10" s="1603">
        <v>100</v>
      </c>
      <c r="G10" s="1461">
        <v>100</v>
      </c>
      <c r="H10" s="1461">
        <v>100</v>
      </c>
      <c r="I10" s="1603">
        <v>100</v>
      </c>
      <c r="J10" s="1603">
        <v>100</v>
      </c>
      <c r="K10" s="1461">
        <v>100</v>
      </c>
      <c r="L10" s="1461">
        <v>100</v>
      </c>
      <c r="M10" s="1603">
        <v>100</v>
      </c>
      <c r="N10" s="1603">
        <v>100</v>
      </c>
      <c r="O10" s="1603">
        <v>100</v>
      </c>
      <c r="P10" s="1603">
        <v>100</v>
      </c>
      <c r="Q10" s="1603">
        <v>100</v>
      </c>
      <c r="R10" s="1461">
        <v>100</v>
      </c>
      <c r="S10" s="1461">
        <v>100</v>
      </c>
      <c r="T10" s="1603">
        <v>100</v>
      </c>
      <c r="U10" s="1603">
        <v>100</v>
      </c>
    </row>
    <row r="11" spans="1:21">
      <c r="A11" s="1601"/>
      <c r="B11" s="1602" t="s">
        <v>1048</v>
      </c>
      <c r="C11" s="1601" t="s">
        <v>11</v>
      </c>
      <c r="D11" s="1603">
        <v>100</v>
      </c>
      <c r="E11" s="1603">
        <v>100</v>
      </c>
      <c r="F11" s="1603">
        <v>100</v>
      </c>
      <c r="G11" s="1461">
        <v>100</v>
      </c>
      <c r="H11" s="1461">
        <v>100</v>
      </c>
      <c r="I11" s="1603">
        <v>100</v>
      </c>
      <c r="J11" s="1603">
        <v>100</v>
      </c>
      <c r="K11" s="1461">
        <v>100</v>
      </c>
      <c r="L11" s="1461">
        <v>100</v>
      </c>
      <c r="M11" s="1603">
        <v>100</v>
      </c>
      <c r="N11" s="1603">
        <v>100</v>
      </c>
      <c r="O11" s="1603">
        <v>100</v>
      </c>
      <c r="P11" s="1603">
        <v>100</v>
      </c>
      <c r="Q11" s="1603">
        <v>100</v>
      </c>
      <c r="R11" s="1461">
        <v>100</v>
      </c>
      <c r="S11" s="1461">
        <v>100</v>
      </c>
      <c r="T11" s="1603">
        <v>100</v>
      </c>
      <c r="U11" s="1603">
        <v>100</v>
      </c>
    </row>
    <row r="12" spans="1:21">
      <c r="A12" s="1601"/>
      <c r="B12" s="1602" t="s">
        <v>1551</v>
      </c>
      <c r="C12" s="1601" t="s">
        <v>11</v>
      </c>
      <c r="D12" s="1603">
        <v>100</v>
      </c>
      <c r="E12" s="1603">
        <v>100</v>
      </c>
      <c r="F12" s="1603">
        <v>100</v>
      </c>
      <c r="G12" s="1461">
        <v>100</v>
      </c>
      <c r="H12" s="1461">
        <v>100</v>
      </c>
      <c r="I12" s="1603">
        <v>100</v>
      </c>
      <c r="J12" s="1603">
        <v>100</v>
      </c>
      <c r="K12" s="1461">
        <v>100</v>
      </c>
      <c r="L12" s="1461">
        <v>100</v>
      </c>
      <c r="M12" s="1603">
        <v>100</v>
      </c>
      <c r="N12" s="1603">
        <v>100</v>
      </c>
      <c r="O12" s="1603">
        <v>100</v>
      </c>
      <c r="P12" s="1603">
        <v>100</v>
      </c>
      <c r="Q12" s="1603">
        <v>100</v>
      </c>
      <c r="R12" s="1461">
        <v>100</v>
      </c>
      <c r="S12" s="1461">
        <v>100</v>
      </c>
      <c r="T12" s="1603">
        <v>100</v>
      </c>
      <c r="U12" s="1603">
        <v>100</v>
      </c>
    </row>
    <row r="13" spans="1:21">
      <c r="A13" s="1601"/>
      <c r="B13" s="1602" t="s">
        <v>517</v>
      </c>
      <c r="C13" s="1601" t="s">
        <v>11</v>
      </c>
      <c r="D13" s="1605">
        <v>49.5</v>
      </c>
      <c r="E13" s="1605">
        <v>50</v>
      </c>
      <c r="F13" s="1605">
        <v>51</v>
      </c>
      <c r="G13" s="1463">
        <v>50</v>
      </c>
      <c r="H13" s="1463">
        <v>50</v>
      </c>
      <c r="I13" s="1605">
        <v>49.5</v>
      </c>
      <c r="J13" s="1605">
        <v>49.5</v>
      </c>
      <c r="K13" s="1463">
        <v>50</v>
      </c>
      <c r="L13" s="1463">
        <v>50</v>
      </c>
      <c r="M13" s="1605">
        <v>50</v>
      </c>
      <c r="N13" s="1605">
        <v>50.5</v>
      </c>
      <c r="O13" s="1605">
        <v>50.5</v>
      </c>
      <c r="P13" s="1605">
        <v>50</v>
      </c>
      <c r="Q13" s="1605">
        <v>50.5</v>
      </c>
      <c r="R13" s="1463">
        <v>49.5</v>
      </c>
      <c r="S13" s="1463">
        <v>49.5</v>
      </c>
      <c r="T13" s="1605">
        <v>50</v>
      </c>
      <c r="U13" s="1605">
        <v>49.5</v>
      </c>
    </row>
    <row r="14" spans="1:21">
      <c r="A14" s="1601"/>
      <c r="B14" s="1602" t="s">
        <v>511</v>
      </c>
      <c r="C14" s="1601" t="s">
        <v>11</v>
      </c>
      <c r="D14" s="1605"/>
      <c r="E14" s="1605">
        <f>SUM(F14:U14)/12</f>
        <v>0</v>
      </c>
      <c r="F14" s="1605"/>
      <c r="G14" s="1463"/>
      <c r="H14" s="1463"/>
      <c r="I14" s="1605"/>
      <c r="J14" s="1605"/>
      <c r="K14" s="1463"/>
      <c r="L14" s="1463"/>
      <c r="M14" s="1605"/>
      <c r="N14" s="1605"/>
      <c r="O14" s="1605"/>
      <c r="P14" s="1605"/>
      <c r="Q14" s="1605"/>
      <c r="R14" s="1463"/>
      <c r="S14" s="1463"/>
      <c r="T14" s="1605"/>
      <c r="U14" s="1605"/>
    </row>
    <row r="15" spans="1:21">
      <c r="A15" s="1601"/>
      <c r="B15" s="1606" t="s">
        <v>518</v>
      </c>
      <c r="C15" s="1601" t="s">
        <v>11</v>
      </c>
      <c r="D15" s="1605">
        <v>0.1</v>
      </c>
      <c r="E15" s="1605">
        <f>SUM(F15:U15)/12</f>
        <v>4.1666666666666664E-2</v>
      </c>
      <c r="F15" s="1605"/>
      <c r="G15" s="1463"/>
      <c r="H15" s="1463"/>
      <c r="I15" s="1605"/>
      <c r="J15" s="1605">
        <v>0.1</v>
      </c>
      <c r="K15" s="1463"/>
      <c r="L15" s="1463"/>
      <c r="M15" s="1605">
        <v>0.1</v>
      </c>
      <c r="N15" s="1605"/>
      <c r="O15" s="1605"/>
      <c r="P15" s="1605">
        <v>0.1</v>
      </c>
      <c r="Q15" s="1605"/>
      <c r="R15" s="1463">
        <v>0.1</v>
      </c>
      <c r="S15" s="1463"/>
      <c r="T15" s="1605"/>
      <c r="U15" s="1605">
        <v>0.1</v>
      </c>
    </row>
    <row r="16" spans="1:21" s="1427" customFormat="1" ht="12.75">
      <c r="A16" s="1601"/>
      <c r="B16" s="1606" t="s">
        <v>1552</v>
      </c>
      <c r="C16" s="1601" t="s">
        <v>11</v>
      </c>
      <c r="D16" s="1603">
        <v>100</v>
      </c>
      <c r="E16" s="1603">
        <v>100</v>
      </c>
      <c r="F16" s="1603">
        <v>100</v>
      </c>
      <c r="G16" s="1461">
        <v>100</v>
      </c>
      <c r="H16" s="1461">
        <v>100</v>
      </c>
      <c r="I16" s="1603">
        <v>100</v>
      </c>
      <c r="J16" s="1603">
        <v>100</v>
      </c>
      <c r="K16" s="1461">
        <v>100</v>
      </c>
      <c r="L16" s="1461">
        <v>100</v>
      </c>
      <c r="M16" s="1603">
        <v>100</v>
      </c>
      <c r="N16" s="1603">
        <v>100</v>
      </c>
      <c r="O16" s="1603">
        <v>100</v>
      </c>
      <c r="P16" s="1603">
        <v>100</v>
      </c>
      <c r="Q16" s="1603">
        <v>100</v>
      </c>
      <c r="R16" s="1461">
        <v>100</v>
      </c>
      <c r="S16" s="1461">
        <v>100</v>
      </c>
      <c r="T16" s="1603">
        <v>100</v>
      </c>
      <c r="U16" s="1603">
        <v>100</v>
      </c>
    </row>
    <row r="17" spans="1:21" s="1427" customFormat="1" ht="12.75">
      <c r="A17" s="1601"/>
      <c r="B17" s="1606" t="s">
        <v>1553</v>
      </c>
      <c r="C17" s="1601" t="s">
        <v>11</v>
      </c>
      <c r="D17" s="1603">
        <v>100</v>
      </c>
      <c r="E17" s="1603">
        <v>100</v>
      </c>
      <c r="F17" s="1603">
        <v>100</v>
      </c>
      <c r="G17" s="1461">
        <v>100</v>
      </c>
      <c r="H17" s="1461">
        <v>100</v>
      </c>
      <c r="I17" s="1603">
        <v>100</v>
      </c>
      <c r="J17" s="1603">
        <v>100</v>
      </c>
      <c r="K17" s="1461">
        <v>100</v>
      </c>
      <c r="L17" s="1461">
        <v>100</v>
      </c>
      <c r="M17" s="1603">
        <v>100</v>
      </c>
      <c r="N17" s="1603">
        <v>100</v>
      </c>
      <c r="O17" s="1603">
        <v>100</v>
      </c>
      <c r="P17" s="1603">
        <v>100</v>
      </c>
      <c r="Q17" s="1603">
        <v>100</v>
      </c>
      <c r="R17" s="1461">
        <v>100</v>
      </c>
      <c r="S17" s="1461">
        <v>100</v>
      </c>
      <c r="T17" s="1603">
        <v>100</v>
      </c>
      <c r="U17" s="1603">
        <v>100</v>
      </c>
    </row>
    <row r="18" spans="1:21">
      <c r="A18" s="1601"/>
      <c r="B18" s="1606" t="s">
        <v>531</v>
      </c>
      <c r="C18" s="1601" t="s">
        <v>530</v>
      </c>
      <c r="D18" s="1603">
        <v>93</v>
      </c>
      <c r="E18" s="1603">
        <f>SUM(F18:U18)</f>
        <v>140</v>
      </c>
      <c r="F18" s="1603"/>
      <c r="G18" s="1461">
        <v>20</v>
      </c>
      <c r="H18" s="1461"/>
      <c r="I18" s="1603"/>
      <c r="J18" s="1603">
        <v>20</v>
      </c>
      <c r="K18" s="1461">
        <v>20</v>
      </c>
      <c r="L18" s="1461"/>
      <c r="M18" s="1603">
        <v>20</v>
      </c>
      <c r="N18" s="1603">
        <v>20</v>
      </c>
      <c r="O18" s="1603"/>
      <c r="P18" s="1603">
        <v>20</v>
      </c>
      <c r="Q18" s="1603"/>
      <c r="R18" s="1461"/>
      <c r="S18" s="1461"/>
      <c r="T18" s="1603">
        <v>20</v>
      </c>
      <c r="U18" s="1603"/>
    </row>
    <row r="19" spans="1:21" s="18" customFormat="1">
      <c r="A19" s="1598" t="s">
        <v>44</v>
      </c>
      <c r="B19" s="1604" t="s">
        <v>534</v>
      </c>
      <c r="C19" s="1598"/>
      <c r="D19" s="1600"/>
      <c r="E19" s="1600"/>
      <c r="F19" s="1600"/>
      <c r="G19" s="1640"/>
      <c r="H19" s="1640"/>
      <c r="I19" s="1600"/>
      <c r="J19" s="1600"/>
      <c r="K19" s="1462"/>
      <c r="L19" s="1462"/>
      <c r="M19" s="1600"/>
      <c r="N19" s="1600"/>
      <c r="O19" s="1600"/>
      <c r="P19" s="1600"/>
      <c r="Q19" s="1600"/>
      <c r="R19" s="1462"/>
      <c r="S19" s="1462"/>
      <c r="T19" s="1600"/>
      <c r="U19" s="1600"/>
    </row>
    <row r="20" spans="1:21" s="18" customFormat="1">
      <c r="A20" s="1598"/>
      <c r="B20" s="1604" t="s">
        <v>535</v>
      </c>
      <c r="C20" s="1598" t="s">
        <v>31</v>
      </c>
      <c r="D20" s="1600">
        <v>12</v>
      </c>
      <c r="E20" s="1600">
        <f>SUM(F20:U20)</f>
        <v>12</v>
      </c>
      <c r="F20" s="1638">
        <v>1</v>
      </c>
      <c r="G20" s="1875">
        <v>1</v>
      </c>
      <c r="H20" s="1876"/>
      <c r="I20" s="1639">
        <v>1</v>
      </c>
      <c r="J20" s="1600"/>
      <c r="K20" s="1873">
        <v>1</v>
      </c>
      <c r="L20" s="1874"/>
      <c r="M20" s="1600">
        <v>1</v>
      </c>
      <c r="N20" s="1600">
        <v>1</v>
      </c>
      <c r="O20" s="1600">
        <v>1</v>
      </c>
      <c r="P20" s="1600">
        <v>1</v>
      </c>
      <c r="Q20" s="1600">
        <v>1</v>
      </c>
      <c r="R20" s="1873">
        <v>1</v>
      </c>
      <c r="S20" s="1874"/>
      <c r="T20" s="1600">
        <v>1</v>
      </c>
      <c r="U20" s="1600">
        <v>1</v>
      </c>
    </row>
    <row r="21" spans="1:21">
      <c r="A21" s="1601"/>
      <c r="B21" s="1607" t="s">
        <v>538</v>
      </c>
      <c r="C21" s="1601" t="s">
        <v>31</v>
      </c>
      <c r="D21" s="1603">
        <v>12</v>
      </c>
      <c r="E21" s="1600">
        <f>SUM(F21:U21)</f>
        <v>12</v>
      </c>
      <c r="F21" s="1603">
        <v>1</v>
      </c>
      <c r="G21" s="1877">
        <v>1</v>
      </c>
      <c r="H21" s="1878"/>
      <c r="I21" s="1603">
        <v>1</v>
      </c>
      <c r="J21" s="1603"/>
      <c r="K21" s="1873">
        <v>1</v>
      </c>
      <c r="L21" s="1874"/>
      <c r="M21" s="1603">
        <v>1</v>
      </c>
      <c r="N21" s="1603">
        <v>1</v>
      </c>
      <c r="O21" s="1603">
        <v>1</v>
      </c>
      <c r="P21" s="1603">
        <v>1</v>
      </c>
      <c r="Q21" s="1603">
        <v>1</v>
      </c>
      <c r="R21" s="1873">
        <v>1</v>
      </c>
      <c r="S21" s="1874"/>
      <c r="T21" s="1603">
        <v>1</v>
      </c>
      <c r="U21" s="1603">
        <v>1</v>
      </c>
    </row>
    <row r="22" spans="1:21">
      <c r="A22" s="1601"/>
      <c r="B22" s="1607" t="s">
        <v>539</v>
      </c>
      <c r="C22" s="1601" t="s">
        <v>31</v>
      </c>
      <c r="D22" s="1603">
        <v>12</v>
      </c>
      <c r="E22" s="1600">
        <f>SUM(F22:U22)</f>
        <v>12</v>
      </c>
      <c r="F22" s="1603">
        <v>1</v>
      </c>
      <c r="G22" s="1875">
        <v>1</v>
      </c>
      <c r="H22" s="1876"/>
      <c r="I22" s="1603">
        <v>1</v>
      </c>
      <c r="J22" s="1603"/>
      <c r="K22" s="1873">
        <v>1</v>
      </c>
      <c r="L22" s="1874"/>
      <c r="M22" s="1603">
        <v>1</v>
      </c>
      <c r="N22" s="1603">
        <v>1</v>
      </c>
      <c r="O22" s="1603">
        <v>1</v>
      </c>
      <c r="P22" s="1603">
        <v>1</v>
      </c>
      <c r="Q22" s="1603">
        <v>1</v>
      </c>
      <c r="R22" s="1873">
        <v>1</v>
      </c>
      <c r="S22" s="1874"/>
      <c r="T22" s="1603">
        <v>1</v>
      </c>
      <c r="U22" s="1603">
        <v>1</v>
      </c>
    </row>
    <row r="23" spans="1:21">
      <c r="A23" s="1601"/>
      <c r="B23" s="1607" t="s">
        <v>544</v>
      </c>
      <c r="C23" s="1601" t="s">
        <v>31</v>
      </c>
      <c r="D23" s="1603">
        <v>12</v>
      </c>
      <c r="E23" s="1600">
        <f>SUM(F23:U23)</f>
        <v>12</v>
      </c>
      <c r="F23" s="1603">
        <v>1</v>
      </c>
      <c r="G23" s="1873">
        <v>1</v>
      </c>
      <c r="H23" s="1874"/>
      <c r="I23" s="1603">
        <v>1</v>
      </c>
      <c r="J23" s="1603"/>
      <c r="K23" s="1873">
        <v>1</v>
      </c>
      <c r="L23" s="1874"/>
      <c r="M23" s="1603">
        <v>1</v>
      </c>
      <c r="N23" s="1603">
        <v>1</v>
      </c>
      <c r="O23" s="1603">
        <v>1</v>
      </c>
      <c r="P23" s="1603">
        <v>1</v>
      </c>
      <c r="Q23" s="1603">
        <v>1</v>
      </c>
      <c r="R23" s="1873">
        <v>1</v>
      </c>
      <c r="S23" s="1874"/>
      <c r="T23" s="1603">
        <v>1</v>
      </c>
      <c r="U23" s="1603">
        <v>1</v>
      </c>
    </row>
    <row r="24" spans="1:21">
      <c r="A24" s="1601"/>
      <c r="B24" s="1607" t="s">
        <v>1573</v>
      </c>
      <c r="C24" s="1601" t="s">
        <v>11</v>
      </c>
      <c r="D24" s="1643">
        <v>98.5</v>
      </c>
      <c r="E24" s="1608">
        <f>SUM(F24:U24)/12</f>
        <v>98.766666666666652</v>
      </c>
      <c r="F24" s="1608">
        <v>99.5</v>
      </c>
      <c r="G24" s="1871">
        <v>98.7</v>
      </c>
      <c r="H24" s="1872"/>
      <c r="I24" s="1608">
        <v>98.5</v>
      </c>
      <c r="J24" s="1608"/>
      <c r="K24" s="1871">
        <v>98.6</v>
      </c>
      <c r="L24" s="1872"/>
      <c r="M24" s="1608">
        <v>98.8</v>
      </c>
      <c r="N24" s="1608">
        <v>98.8</v>
      </c>
      <c r="O24" s="1608">
        <v>98.8</v>
      </c>
      <c r="P24" s="1608">
        <v>99</v>
      </c>
      <c r="Q24" s="1608">
        <v>98.8</v>
      </c>
      <c r="R24" s="1871">
        <v>98.4</v>
      </c>
      <c r="S24" s="1872"/>
      <c r="T24" s="1608">
        <v>98.8</v>
      </c>
      <c r="U24" s="1608">
        <v>98.5</v>
      </c>
    </row>
    <row r="25" spans="1:21" s="18" customFormat="1">
      <c r="A25" s="1598" t="s">
        <v>48</v>
      </c>
      <c r="B25" s="1604" t="s">
        <v>551</v>
      </c>
      <c r="C25" s="1598" t="s">
        <v>547</v>
      </c>
      <c r="D25" s="1600">
        <v>14</v>
      </c>
      <c r="E25" s="1600">
        <f t="shared" ref="E25:E30" si="0">SUM(F25:U25)</f>
        <v>14</v>
      </c>
      <c r="F25" s="1600">
        <v>1</v>
      </c>
      <c r="G25" s="1462">
        <v>1</v>
      </c>
      <c r="H25" s="1462">
        <v>1</v>
      </c>
      <c r="I25" s="1600"/>
      <c r="J25" s="1600">
        <v>1</v>
      </c>
      <c r="K25" s="1462">
        <v>1</v>
      </c>
      <c r="L25" s="1462">
        <v>1</v>
      </c>
      <c r="M25" s="1600">
        <v>1</v>
      </c>
      <c r="N25" s="1600">
        <v>1</v>
      </c>
      <c r="O25" s="1600">
        <v>1</v>
      </c>
      <c r="P25" s="1600">
        <v>1</v>
      </c>
      <c r="Q25" s="1600">
        <v>1</v>
      </c>
      <c r="R25" s="1462"/>
      <c r="S25" s="1462">
        <v>1</v>
      </c>
      <c r="T25" s="1600">
        <v>1</v>
      </c>
      <c r="U25" s="1600">
        <v>1</v>
      </c>
    </row>
    <row r="26" spans="1:21">
      <c r="A26" s="1601"/>
      <c r="B26" s="1602" t="s">
        <v>1565</v>
      </c>
      <c r="C26" s="1601" t="s">
        <v>547</v>
      </c>
      <c r="D26" s="1603">
        <v>12</v>
      </c>
      <c r="E26" s="1603">
        <f t="shared" si="0"/>
        <v>13</v>
      </c>
      <c r="F26" s="1600">
        <v>1</v>
      </c>
      <c r="G26" s="1462"/>
      <c r="H26" s="1462">
        <v>1</v>
      </c>
      <c r="I26" s="1634"/>
      <c r="J26" s="1600">
        <v>1</v>
      </c>
      <c r="K26" s="1462">
        <v>1</v>
      </c>
      <c r="L26" s="1462">
        <v>1</v>
      </c>
      <c r="M26" s="1600">
        <v>1</v>
      </c>
      <c r="N26" s="1600">
        <v>1</v>
      </c>
      <c r="O26" s="1600">
        <v>1</v>
      </c>
      <c r="P26" s="1600">
        <v>1</v>
      </c>
      <c r="Q26" s="1600">
        <v>1</v>
      </c>
      <c r="R26" s="1462"/>
      <c r="S26" s="1462">
        <v>1</v>
      </c>
      <c r="T26" s="1600">
        <v>1</v>
      </c>
      <c r="U26" s="1600">
        <v>1</v>
      </c>
    </row>
    <row r="27" spans="1:21">
      <c r="A27" s="1601"/>
      <c r="B27" s="1602" t="s">
        <v>1566</v>
      </c>
      <c r="C27" s="1601" t="s">
        <v>547</v>
      </c>
      <c r="D27" s="1603">
        <v>12</v>
      </c>
      <c r="E27" s="1603">
        <f t="shared" si="0"/>
        <v>12</v>
      </c>
      <c r="F27" s="1600"/>
      <c r="G27" s="1462">
        <v>1</v>
      </c>
      <c r="H27" s="1462"/>
      <c r="I27" s="1600"/>
      <c r="J27" s="1600">
        <v>1</v>
      </c>
      <c r="K27" s="1462">
        <v>1</v>
      </c>
      <c r="L27" s="1462">
        <v>1</v>
      </c>
      <c r="M27" s="1600">
        <v>1</v>
      </c>
      <c r="N27" s="1600">
        <v>1</v>
      </c>
      <c r="O27" s="1600">
        <v>1</v>
      </c>
      <c r="P27" s="1600">
        <v>1</v>
      </c>
      <c r="Q27" s="1600">
        <v>1</v>
      </c>
      <c r="R27" s="1462"/>
      <c r="S27" s="1462">
        <v>1</v>
      </c>
      <c r="T27" s="1600">
        <v>1</v>
      </c>
      <c r="U27" s="1600">
        <v>1</v>
      </c>
    </row>
    <row r="28" spans="1:21" s="1427" customFormat="1" ht="12.75">
      <c r="A28" s="1601"/>
      <c r="B28" s="1602" t="s">
        <v>1567</v>
      </c>
      <c r="C28" s="1601" t="s">
        <v>547</v>
      </c>
      <c r="D28" s="1603">
        <v>12</v>
      </c>
      <c r="E28" s="1603">
        <f t="shared" si="0"/>
        <v>13</v>
      </c>
      <c r="F28" s="1600">
        <v>1</v>
      </c>
      <c r="G28" s="1462"/>
      <c r="H28" s="1462">
        <v>1</v>
      </c>
      <c r="I28" s="1600"/>
      <c r="J28" s="1600">
        <v>1</v>
      </c>
      <c r="K28" s="1462">
        <v>1</v>
      </c>
      <c r="L28" s="1462">
        <v>1</v>
      </c>
      <c r="M28" s="1600">
        <v>1</v>
      </c>
      <c r="N28" s="1600">
        <v>1</v>
      </c>
      <c r="O28" s="1600">
        <v>1</v>
      </c>
      <c r="P28" s="1600">
        <v>1</v>
      </c>
      <c r="Q28" s="1600">
        <v>1</v>
      </c>
      <c r="R28" s="1462"/>
      <c r="S28" s="1462">
        <v>1</v>
      </c>
      <c r="T28" s="1600">
        <v>1</v>
      </c>
      <c r="U28" s="1600">
        <v>1</v>
      </c>
    </row>
    <row r="29" spans="1:21" s="1427" customFormat="1" ht="12.75">
      <c r="A29" s="1601"/>
      <c r="B29" s="1602" t="s">
        <v>1561</v>
      </c>
      <c r="C29" s="1601" t="s">
        <v>1562</v>
      </c>
      <c r="D29" s="1600">
        <v>298</v>
      </c>
      <c r="E29" s="1600">
        <f t="shared" si="0"/>
        <v>298</v>
      </c>
      <c r="F29" s="1600">
        <v>19</v>
      </c>
      <c r="G29" s="1462">
        <v>15</v>
      </c>
      <c r="H29" s="1462">
        <v>18</v>
      </c>
      <c r="I29" s="1600">
        <v>6</v>
      </c>
      <c r="J29" s="1600">
        <v>24</v>
      </c>
      <c r="K29" s="1462">
        <v>19</v>
      </c>
      <c r="L29" s="1462">
        <v>15</v>
      </c>
      <c r="M29" s="1600">
        <v>27</v>
      </c>
      <c r="N29" s="1600">
        <v>20</v>
      </c>
      <c r="O29" s="1600">
        <v>20</v>
      </c>
      <c r="P29" s="1600">
        <v>16</v>
      </c>
      <c r="Q29" s="1600">
        <v>16</v>
      </c>
      <c r="R29" s="1462">
        <v>17</v>
      </c>
      <c r="S29" s="1462">
        <v>20</v>
      </c>
      <c r="T29" s="1600">
        <v>22</v>
      </c>
      <c r="U29" s="1600">
        <v>24</v>
      </c>
    </row>
    <row r="30" spans="1:21" s="1612" customFormat="1" ht="12.75">
      <c r="A30" s="1609"/>
      <c r="B30" s="1610" t="s">
        <v>1563</v>
      </c>
      <c r="C30" s="1601" t="s">
        <v>1562</v>
      </c>
      <c r="D30" s="1611">
        <v>175</v>
      </c>
      <c r="E30" s="1600">
        <f t="shared" si="0"/>
        <v>183</v>
      </c>
      <c r="F30" s="1600">
        <v>11</v>
      </c>
      <c r="G30" s="1462">
        <v>9</v>
      </c>
      <c r="H30" s="1462">
        <v>8</v>
      </c>
      <c r="I30" s="1600">
        <v>6</v>
      </c>
      <c r="J30" s="1600">
        <v>8</v>
      </c>
      <c r="K30" s="1462">
        <v>15</v>
      </c>
      <c r="L30" s="1462">
        <v>5</v>
      </c>
      <c r="M30" s="1600">
        <v>12</v>
      </c>
      <c r="N30" s="1600">
        <v>12</v>
      </c>
      <c r="O30" s="1600">
        <v>14</v>
      </c>
      <c r="P30" s="1600">
        <v>11</v>
      </c>
      <c r="Q30" s="1600">
        <v>12</v>
      </c>
      <c r="R30" s="1462">
        <v>13</v>
      </c>
      <c r="S30" s="1462">
        <v>14</v>
      </c>
      <c r="T30" s="1600">
        <v>14</v>
      </c>
      <c r="U30" s="1600">
        <v>19</v>
      </c>
    </row>
    <row r="31" spans="1:21" s="1612" customFormat="1" ht="12.75">
      <c r="A31" s="1609"/>
      <c r="B31" s="1613" t="s">
        <v>1564</v>
      </c>
      <c r="C31" s="1609" t="s">
        <v>11</v>
      </c>
      <c r="D31" s="1611">
        <v>58.724832214765101</v>
      </c>
      <c r="E31" s="1636">
        <f>E30/E29*100</f>
        <v>61.409395973154361</v>
      </c>
      <c r="F31" s="1611">
        <f t="shared" ref="F31:U31" si="1">F30/F29*100</f>
        <v>57.894736842105267</v>
      </c>
      <c r="G31" s="1548">
        <v>60</v>
      </c>
      <c r="H31" s="1548">
        <v>44.444444444444443</v>
      </c>
      <c r="I31" s="1611">
        <v>100</v>
      </c>
      <c r="J31" s="1611">
        <v>33.333333333333329</v>
      </c>
      <c r="K31" s="1548">
        <v>78.94736842105263</v>
      </c>
      <c r="L31" s="1548">
        <v>33.333333333333329</v>
      </c>
      <c r="M31" s="1611">
        <f t="shared" si="1"/>
        <v>44.444444444444443</v>
      </c>
      <c r="N31" s="1611">
        <f t="shared" si="1"/>
        <v>60</v>
      </c>
      <c r="O31" s="1611">
        <f t="shared" si="1"/>
        <v>70</v>
      </c>
      <c r="P31" s="1611">
        <f t="shared" si="1"/>
        <v>68.75</v>
      </c>
      <c r="Q31" s="1611">
        <f t="shared" si="1"/>
        <v>75</v>
      </c>
      <c r="R31" s="1548">
        <v>76.470588235294116</v>
      </c>
      <c r="S31" s="1548">
        <v>70</v>
      </c>
      <c r="T31" s="1611">
        <f t="shared" si="1"/>
        <v>63.636363636363633</v>
      </c>
      <c r="U31" s="1611">
        <f t="shared" si="1"/>
        <v>79.166666666666657</v>
      </c>
    </row>
    <row r="32" spans="1:21">
      <c r="A32" s="1598" t="s">
        <v>55</v>
      </c>
      <c r="B32" s="1604" t="s">
        <v>746</v>
      </c>
      <c r="C32" s="1598"/>
      <c r="D32" s="1603"/>
      <c r="E32" s="1603"/>
      <c r="F32" s="1635"/>
      <c r="G32" s="1461"/>
      <c r="H32" s="1461"/>
      <c r="I32" s="1603"/>
      <c r="J32" s="1603"/>
      <c r="K32" s="1461"/>
      <c r="L32" s="1461"/>
      <c r="M32" s="1603"/>
      <c r="N32" s="1603"/>
      <c r="O32" s="1603"/>
      <c r="P32" s="1603"/>
      <c r="Q32" s="1603"/>
      <c r="R32" s="1461"/>
      <c r="S32" s="1461"/>
      <c r="T32" s="1603"/>
      <c r="U32" s="1603"/>
    </row>
    <row r="33" spans="1:21">
      <c r="A33" s="1601">
        <v>1</v>
      </c>
      <c r="B33" s="1602" t="s">
        <v>1574</v>
      </c>
      <c r="C33" s="1601" t="s">
        <v>11</v>
      </c>
      <c r="D33" s="1605">
        <v>100</v>
      </c>
      <c r="E33" s="1637">
        <v>100</v>
      </c>
      <c r="F33" s="1614">
        <v>100</v>
      </c>
      <c r="G33" s="1633">
        <v>100</v>
      </c>
      <c r="H33" s="1633">
        <v>100</v>
      </c>
      <c r="I33" s="1614">
        <v>100</v>
      </c>
      <c r="J33" s="1614">
        <v>100</v>
      </c>
      <c r="K33" s="1633">
        <v>100</v>
      </c>
      <c r="L33" s="1633">
        <v>100</v>
      </c>
      <c r="M33" s="1614">
        <v>100</v>
      </c>
      <c r="N33" s="1614">
        <v>100</v>
      </c>
      <c r="O33" s="1614">
        <v>100</v>
      </c>
      <c r="P33" s="1614">
        <v>100</v>
      </c>
      <c r="Q33" s="1614">
        <v>100</v>
      </c>
      <c r="R33" s="1633">
        <v>100</v>
      </c>
      <c r="S33" s="1633">
        <v>100</v>
      </c>
      <c r="T33" s="1614">
        <v>100</v>
      </c>
      <c r="U33" s="1608">
        <v>100</v>
      </c>
    </row>
    <row r="34" spans="1:21">
      <c r="A34" s="1601">
        <v>2</v>
      </c>
      <c r="B34" s="1602" t="s">
        <v>1575</v>
      </c>
      <c r="C34" s="1601" t="s">
        <v>11</v>
      </c>
      <c r="D34" s="1605">
        <v>100</v>
      </c>
      <c r="E34" s="1614">
        <v>100</v>
      </c>
      <c r="F34" s="1614">
        <v>100</v>
      </c>
      <c r="G34" s="1633">
        <v>100</v>
      </c>
      <c r="H34" s="1633">
        <v>100</v>
      </c>
      <c r="I34" s="1614">
        <v>100</v>
      </c>
      <c r="J34" s="1614">
        <v>100</v>
      </c>
      <c r="K34" s="1633">
        <v>100</v>
      </c>
      <c r="L34" s="1633">
        <v>100</v>
      </c>
      <c r="M34" s="1614">
        <v>100</v>
      </c>
      <c r="N34" s="1614">
        <v>100</v>
      </c>
      <c r="O34" s="1614">
        <v>100</v>
      </c>
      <c r="P34" s="1614">
        <v>100</v>
      </c>
      <c r="Q34" s="1614">
        <v>100</v>
      </c>
      <c r="R34" s="1633">
        <v>100</v>
      </c>
      <c r="S34" s="1633">
        <v>100</v>
      </c>
      <c r="T34" s="1614">
        <v>100</v>
      </c>
      <c r="U34" s="1608">
        <v>100</v>
      </c>
    </row>
    <row r="35" spans="1:21">
      <c r="A35" s="1601">
        <v>3</v>
      </c>
      <c r="B35" s="1602" t="s">
        <v>1576</v>
      </c>
      <c r="C35" s="1601" t="s">
        <v>11</v>
      </c>
      <c r="D35" s="1605">
        <v>96.5</v>
      </c>
      <c r="E35" s="1614">
        <v>98.6</v>
      </c>
      <c r="F35" s="1614">
        <v>98</v>
      </c>
      <c r="G35" s="1633">
        <v>98.5</v>
      </c>
      <c r="H35" s="1633">
        <v>98.5</v>
      </c>
      <c r="I35" s="1614">
        <v>98.5</v>
      </c>
      <c r="J35" s="1614">
        <v>98.5</v>
      </c>
      <c r="K35" s="1633">
        <v>98</v>
      </c>
      <c r="L35" s="1633">
        <v>98</v>
      </c>
      <c r="M35" s="1614">
        <v>98.6</v>
      </c>
      <c r="N35" s="1614">
        <v>98.6</v>
      </c>
      <c r="O35" s="1614">
        <v>98.6</v>
      </c>
      <c r="P35" s="1614">
        <v>98.6</v>
      </c>
      <c r="Q35" s="1614">
        <v>98</v>
      </c>
      <c r="R35" s="1633">
        <v>98.6</v>
      </c>
      <c r="S35" s="1633">
        <v>98.6</v>
      </c>
      <c r="T35" s="1614">
        <v>97.2</v>
      </c>
      <c r="U35" s="1608">
        <v>97</v>
      </c>
    </row>
    <row r="36" spans="1:21">
      <c r="A36" s="1601">
        <v>4</v>
      </c>
      <c r="B36" s="1602" t="s">
        <v>1577</v>
      </c>
      <c r="C36" s="1601" t="s">
        <v>11</v>
      </c>
      <c r="D36" s="1605">
        <v>96</v>
      </c>
      <c r="E36" s="1614">
        <v>98.5</v>
      </c>
      <c r="F36" s="1614">
        <v>97</v>
      </c>
      <c r="G36" s="1633">
        <v>98</v>
      </c>
      <c r="H36" s="1633">
        <v>98</v>
      </c>
      <c r="I36" s="1614">
        <v>98.8</v>
      </c>
      <c r="J36" s="1614">
        <v>98.8</v>
      </c>
      <c r="K36" s="1633">
        <v>98.8</v>
      </c>
      <c r="L36" s="1633">
        <v>98.8</v>
      </c>
      <c r="M36" s="1614">
        <v>98.8</v>
      </c>
      <c r="N36" s="1614">
        <v>98.8</v>
      </c>
      <c r="O36" s="1614">
        <v>98.8</v>
      </c>
      <c r="P36" s="1614">
        <v>98.8</v>
      </c>
      <c r="Q36" s="1614">
        <v>98.8</v>
      </c>
      <c r="R36" s="1633">
        <v>98.8</v>
      </c>
      <c r="S36" s="1633">
        <v>98.8</v>
      </c>
      <c r="T36" s="1614">
        <v>97</v>
      </c>
      <c r="U36" s="1608">
        <v>97.1</v>
      </c>
    </row>
    <row r="37" spans="1:21" ht="25.5">
      <c r="A37" s="1601">
        <v>5</v>
      </c>
      <c r="B37" s="1602" t="s">
        <v>1578</v>
      </c>
      <c r="C37" s="1601" t="s">
        <v>11</v>
      </c>
      <c r="D37" s="1605">
        <v>49.5</v>
      </c>
      <c r="E37" s="1614">
        <v>49.5</v>
      </c>
      <c r="F37" s="1614">
        <v>49.3</v>
      </c>
      <c r="G37" s="1633">
        <v>49.5</v>
      </c>
      <c r="H37" s="1633">
        <v>49.5</v>
      </c>
      <c r="I37" s="1614">
        <v>49.4</v>
      </c>
      <c r="J37" s="1614">
        <v>49.4</v>
      </c>
      <c r="K37" s="1633">
        <v>49.3</v>
      </c>
      <c r="L37" s="1633">
        <v>49.3</v>
      </c>
      <c r="M37" s="1614">
        <v>49.5</v>
      </c>
      <c r="N37" s="1614">
        <v>49.5</v>
      </c>
      <c r="O37" s="1614">
        <v>49.6</v>
      </c>
      <c r="P37" s="1614">
        <v>49.5</v>
      </c>
      <c r="Q37" s="1614">
        <v>49.5</v>
      </c>
      <c r="R37" s="1633">
        <v>49.5</v>
      </c>
      <c r="S37" s="1633">
        <v>49.5</v>
      </c>
      <c r="T37" s="1614">
        <v>49.2</v>
      </c>
      <c r="U37" s="1608">
        <v>49.1</v>
      </c>
    </row>
    <row r="38" spans="1:21">
      <c r="A38" s="1615" t="s">
        <v>1276</v>
      </c>
      <c r="B38" s="1604" t="s">
        <v>1579</v>
      </c>
      <c r="C38" s="1616"/>
      <c r="D38" s="1603"/>
      <c r="E38" s="1603"/>
      <c r="F38" s="1603"/>
      <c r="G38" s="1461"/>
      <c r="H38" s="1461"/>
      <c r="I38" s="1603"/>
      <c r="J38" s="1603"/>
      <c r="K38" s="1461"/>
      <c r="L38" s="1461"/>
      <c r="M38" s="1603"/>
      <c r="N38" s="1603"/>
      <c r="O38" s="1603"/>
      <c r="P38" s="1603"/>
      <c r="Q38" s="1603"/>
      <c r="R38" s="1461"/>
      <c r="S38" s="1461"/>
      <c r="T38" s="1603"/>
      <c r="U38" s="1603"/>
    </row>
    <row r="39" spans="1:21" ht="25.5">
      <c r="A39" s="1617">
        <v>1</v>
      </c>
      <c r="B39" s="1602" t="s">
        <v>1570</v>
      </c>
      <c r="C39" s="1617" t="s">
        <v>545</v>
      </c>
      <c r="D39" s="1603">
        <v>14</v>
      </c>
      <c r="E39" s="1603">
        <v>14</v>
      </c>
      <c r="F39" s="1603">
        <v>1</v>
      </c>
      <c r="G39" s="1461">
        <v>1</v>
      </c>
      <c r="H39" s="1461">
        <v>1</v>
      </c>
      <c r="I39" s="1603"/>
      <c r="J39" s="1603">
        <v>1</v>
      </c>
      <c r="K39" s="1461">
        <v>1</v>
      </c>
      <c r="L39" s="1461">
        <v>1</v>
      </c>
      <c r="M39" s="1603">
        <v>1</v>
      </c>
      <c r="N39" s="1603">
        <v>1</v>
      </c>
      <c r="O39" s="1603">
        <v>1</v>
      </c>
      <c r="P39" s="1603">
        <v>1</v>
      </c>
      <c r="Q39" s="1603">
        <v>1</v>
      </c>
      <c r="R39" s="1461"/>
      <c r="S39" s="1461">
        <v>1</v>
      </c>
      <c r="T39" s="1603">
        <v>1</v>
      </c>
      <c r="U39" s="1603">
        <v>1</v>
      </c>
    </row>
  </sheetData>
  <mergeCells count="24">
    <mergeCell ref="F4:U4"/>
    <mergeCell ref="A2:U2"/>
    <mergeCell ref="A3:U3"/>
    <mergeCell ref="A1:B1"/>
    <mergeCell ref="A4:A5"/>
    <mergeCell ref="B4:B5"/>
    <mergeCell ref="C4:C5"/>
    <mergeCell ref="D4:D5"/>
    <mergeCell ref="E4:E5"/>
    <mergeCell ref="G20:H20"/>
    <mergeCell ref="G21:H21"/>
    <mergeCell ref="G22:H22"/>
    <mergeCell ref="G23:H23"/>
    <mergeCell ref="G24:H24"/>
    <mergeCell ref="K24:L24"/>
    <mergeCell ref="R24:S24"/>
    <mergeCell ref="K20:L20"/>
    <mergeCell ref="K21:L21"/>
    <mergeCell ref="K22:L22"/>
    <mergeCell ref="K23:L23"/>
    <mergeCell ref="R20:S20"/>
    <mergeCell ref="R21:S21"/>
    <mergeCell ref="R22:S22"/>
    <mergeCell ref="R23:S23"/>
  </mergeCells>
  <printOptions horizontalCentered="1"/>
  <pageMargins left="0.45" right="0.45" top="0.5" bottom="0.5" header="0.3" footer="0.3"/>
  <pageSetup paperSize="9" scale="75" orientation="landscape" verticalDpi="0"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dimension ref="A1:Q33"/>
  <sheetViews>
    <sheetView tabSelected="1" zoomScaleNormal="100" workbookViewId="0">
      <selection activeCell="S13" sqref="S13"/>
    </sheetView>
  </sheetViews>
  <sheetFormatPr defaultColWidth="8.875" defaultRowHeight="15.75"/>
  <cols>
    <col min="1" max="1" width="4" style="1445" customWidth="1"/>
    <col min="2" max="2" width="49.375" style="1422" customWidth="1"/>
    <col min="3" max="3" width="5.25" style="1422" bestFit="1" customWidth="1"/>
    <col min="4" max="4" width="8.375" style="1422" customWidth="1"/>
    <col min="5" max="5" width="8.375" style="1466" customWidth="1"/>
    <col min="6" max="17" width="5.875" style="1422" customWidth="1"/>
    <col min="18" max="26" width="8.125" style="1422" customWidth="1"/>
    <col min="27" max="237" width="11" style="1422" customWidth="1"/>
    <col min="238" max="238" width="3.875" style="1422" customWidth="1"/>
    <col min="239" max="239" width="44.125" style="1422" customWidth="1"/>
    <col min="240" max="240" width="6.625" style="1422" customWidth="1"/>
    <col min="241" max="241" width="0" style="1422" hidden="1" customWidth="1"/>
    <col min="242" max="242" width="7" style="1422" customWidth="1"/>
    <col min="243" max="243" width="6.875" style="1422" customWidth="1"/>
    <col min="244" max="244" width="8.375" style="1422" customWidth="1"/>
    <col min="245" max="245" width="6.125" style="1422" customWidth="1"/>
    <col min="246" max="246" width="6.375" style="1422" customWidth="1"/>
    <col min="247" max="250" width="5.875" style="1422" customWidth="1"/>
    <col min="251" max="251" width="6" style="1422" customWidth="1"/>
    <col min="252" max="252" width="5.625" style="1422" customWidth="1"/>
    <col min="253" max="254" width="6" style="1422" customWidth="1"/>
    <col min="255" max="255" width="7.125" style="1422" customWidth="1"/>
    <col min="256" max="256" width="7.875" style="1422" customWidth="1"/>
    <col min="257" max="258" width="0" style="1422" hidden="1" customWidth="1"/>
    <col min="259" max="282" width="8.125" style="1422" customWidth="1"/>
    <col min="283" max="493" width="11" style="1422" customWidth="1"/>
    <col min="494" max="494" width="3.875" style="1422" customWidth="1"/>
    <col min="495" max="495" width="44.125" style="1422" customWidth="1"/>
    <col min="496" max="496" width="6.625" style="1422" customWidth="1"/>
    <col min="497" max="497" width="0" style="1422" hidden="1" customWidth="1"/>
    <col min="498" max="498" width="7" style="1422" customWidth="1"/>
    <col min="499" max="499" width="6.875" style="1422" customWidth="1"/>
    <col min="500" max="500" width="8.375" style="1422" customWidth="1"/>
    <col min="501" max="501" width="6.125" style="1422" customWidth="1"/>
    <col min="502" max="502" width="6.375" style="1422" customWidth="1"/>
    <col min="503" max="506" width="5.875" style="1422" customWidth="1"/>
    <col min="507" max="507" width="6" style="1422" customWidth="1"/>
    <col min="508" max="508" width="5.625" style="1422" customWidth="1"/>
    <col min="509" max="510" width="6" style="1422" customWidth="1"/>
    <col min="511" max="511" width="7.125" style="1422" customWidth="1"/>
    <col min="512" max="512" width="7.875" style="1422" customWidth="1"/>
    <col min="513" max="514" width="0" style="1422" hidden="1" customWidth="1"/>
    <col min="515" max="538" width="8.125" style="1422" customWidth="1"/>
    <col min="539" max="749" width="11" style="1422" customWidth="1"/>
    <col min="750" max="750" width="3.875" style="1422" customWidth="1"/>
    <col min="751" max="751" width="44.125" style="1422" customWidth="1"/>
    <col min="752" max="752" width="6.625" style="1422" customWidth="1"/>
    <col min="753" max="753" width="0" style="1422" hidden="1" customWidth="1"/>
    <col min="754" max="754" width="7" style="1422" customWidth="1"/>
    <col min="755" max="755" width="6.875" style="1422" customWidth="1"/>
    <col min="756" max="756" width="8.375" style="1422" customWidth="1"/>
    <col min="757" max="757" width="6.125" style="1422" customWidth="1"/>
    <col min="758" max="758" width="6.375" style="1422" customWidth="1"/>
    <col min="759" max="762" width="5.875" style="1422" customWidth="1"/>
    <col min="763" max="763" width="6" style="1422" customWidth="1"/>
    <col min="764" max="764" width="5.625" style="1422" customWidth="1"/>
    <col min="765" max="766" width="6" style="1422" customWidth="1"/>
    <col min="767" max="767" width="7.125" style="1422" customWidth="1"/>
    <col min="768" max="768" width="7.875" style="1422" customWidth="1"/>
    <col min="769" max="770" width="0" style="1422" hidden="1" customWidth="1"/>
    <col min="771" max="794" width="8.125" style="1422" customWidth="1"/>
    <col min="795" max="1005" width="11" style="1422" customWidth="1"/>
    <col min="1006" max="1006" width="3.875" style="1422" customWidth="1"/>
    <col min="1007" max="1007" width="44.125" style="1422" customWidth="1"/>
    <col min="1008" max="1008" width="6.625" style="1422" customWidth="1"/>
    <col min="1009" max="1009" width="0" style="1422" hidden="1" customWidth="1"/>
    <col min="1010" max="1010" width="7" style="1422" customWidth="1"/>
    <col min="1011" max="1011" width="6.875" style="1422" customWidth="1"/>
    <col min="1012" max="1012" width="8.375" style="1422" customWidth="1"/>
    <col min="1013" max="1013" width="6.125" style="1422" customWidth="1"/>
    <col min="1014" max="1014" width="6.375" style="1422" customWidth="1"/>
    <col min="1015" max="1018" width="5.875" style="1422" customWidth="1"/>
    <col min="1019" max="1019" width="6" style="1422" customWidth="1"/>
    <col min="1020" max="1020" width="5.625" style="1422" customWidth="1"/>
    <col min="1021" max="1022" width="6" style="1422" customWidth="1"/>
    <col min="1023" max="1023" width="7.125" style="1422" customWidth="1"/>
    <col min="1024" max="1024" width="7.875" style="1422" customWidth="1"/>
    <col min="1025" max="1026" width="0" style="1422" hidden="1" customWidth="1"/>
    <col min="1027" max="1050" width="8.125" style="1422" customWidth="1"/>
    <col min="1051" max="1261" width="11" style="1422" customWidth="1"/>
    <col min="1262" max="1262" width="3.875" style="1422" customWidth="1"/>
    <col min="1263" max="1263" width="44.125" style="1422" customWidth="1"/>
    <col min="1264" max="1264" width="6.625" style="1422" customWidth="1"/>
    <col min="1265" max="1265" width="0" style="1422" hidden="1" customWidth="1"/>
    <col min="1266" max="1266" width="7" style="1422" customWidth="1"/>
    <col min="1267" max="1267" width="6.875" style="1422" customWidth="1"/>
    <col min="1268" max="1268" width="8.375" style="1422" customWidth="1"/>
    <col min="1269" max="1269" width="6.125" style="1422" customWidth="1"/>
    <col min="1270" max="1270" width="6.375" style="1422" customWidth="1"/>
    <col min="1271" max="1274" width="5.875" style="1422" customWidth="1"/>
    <col min="1275" max="1275" width="6" style="1422" customWidth="1"/>
    <col min="1276" max="1276" width="5.625" style="1422" customWidth="1"/>
    <col min="1277" max="1278" width="6" style="1422" customWidth="1"/>
    <col min="1279" max="1279" width="7.125" style="1422" customWidth="1"/>
    <col min="1280" max="1280" width="7.875" style="1422" customWidth="1"/>
    <col min="1281" max="1282" width="0" style="1422" hidden="1" customWidth="1"/>
    <col min="1283" max="1306" width="8.125" style="1422" customWidth="1"/>
    <col min="1307" max="1517" width="11" style="1422" customWidth="1"/>
    <col min="1518" max="1518" width="3.875" style="1422" customWidth="1"/>
    <col min="1519" max="1519" width="44.125" style="1422" customWidth="1"/>
    <col min="1520" max="1520" width="6.625" style="1422" customWidth="1"/>
    <col min="1521" max="1521" width="0" style="1422" hidden="1" customWidth="1"/>
    <col min="1522" max="1522" width="7" style="1422" customWidth="1"/>
    <col min="1523" max="1523" width="6.875" style="1422" customWidth="1"/>
    <col min="1524" max="1524" width="8.375" style="1422" customWidth="1"/>
    <col min="1525" max="1525" width="6.125" style="1422" customWidth="1"/>
    <col min="1526" max="1526" width="6.375" style="1422" customWidth="1"/>
    <col min="1527" max="1530" width="5.875" style="1422" customWidth="1"/>
    <col min="1531" max="1531" width="6" style="1422" customWidth="1"/>
    <col min="1532" max="1532" width="5.625" style="1422" customWidth="1"/>
    <col min="1533" max="1534" width="6" style="1422" customWidth="1"/>
    <col min="1535" max="1535" width="7.125" style="1422" customWidth="1"/>
    <col min="1536" max="1536" width="7.875" style="1422" customWidth="1"/>
    <col min="1537" max="1538" width="0" style="1422" hidden="1" customWidth="1"/>
    <col min="1539" max="1562" width="8.125" style="1422" customWidth="1"/>
    <col min="1563" max="1773" width="11" style="1422" customWidth="1"/>
    <col min="1774" max="1774" width="3.875" style="1422" customWidth="1"/>
    <col min="1775" max="1775" width="44.125" style="1422" customWidth="1"/>
    <col min="1776" max="1776" width="6.625" style="1422" customWidth="1"/>
    <col min="1777" max="1777" width="0" style="1422" hidden="1" customWidth="1"/>
    <col min="1778" max="1778" width="7" style="1422" customWidth="1"/>
    <col min="1779" max="1779" width="6.875" style="1422" customWidth="1"/>
    <col min="1780" max="1780" width="8.375" style="1422" customWidth="1"/>
    <col min="1781" max="1781" width="6.125" style="1422" customWidth="1"/>
    <col min="1782" max="1782" width="6.375" style="1422" customWidth="1"/>
    <col min="1783" max="1786" width="5.875" style="1422" customWidth="1"/>
    <col min="1787" max="1787" width="6" style="1422" customWidth="1"/>
    <col min="1788" max="1788" width="5.625" style="1422" customWidth="1"/>
    <col min="1789" max="1790" width="6" style="1422" customWidth="1"/>
    <col min="1791" max="1791" width="7.125" style="1422" customWidth="1"/>
    <col min="1792" max="1792" width="7.875" style="1422" customWidth="1"/>
    <col min="1793" max="1794" width="0" style="1422" hidden="1" customWidth="1"/>
    <col min="1795" max="1818" width="8.125" style="1422" customWidth="1"/>
    <col min="1819" max="2029" width="11" style="1422" customWidth="1"/>
    <col min="2030" max="2030" width="3.875" style="1422" customWidth="1"/>
    <col min="2031" max="2031" width="44.125" style="1422" customWidth="1"/>
    <col min="2032" max="2032" width="6.625" style="1422" customWidth="1"/>
    <col min="2033" max="2033" width="0" style="1422" hidden="1" customWidth="1"/>
    <col min="2034" max="2034" width="7" style="1422" customWidth="1"/>
    <col min="2035" max="2035" width="6.875" style="1422" customWidth="1"/>
    <col min="2036" max="2036" width="8.375" style="1422" customWidth="1"/>
    <col min="2037" max="2037" width="6.125" style="1422" customWidth="1"/>
    <col min="2038" max="2038" width="6.375" style="1422" customWidth="1"/>
    <col min="2039" max="2042" width="5.875" style="1422" customWidth="1"/>
    <col min="2043" max="2043" width="6" style="1422" customWidth="1"/>
    <col min="2044" max="2044" width="5.625" style="1422" customWidth="1"/>
    <col min="2045" max="2046" width="6" style="1422" customWidth="1"/>
    <col min="2047" max="2047" width="7.125" style="1422" customWidth="1"/>
    <col min="2048" max="2048" width="7.875" style="1422" customWidth="1"/>
    <col min="2049" max="2050" width="0" style="1422" hidden="1" customWidth="1"/>
    <col min="2051" max="2074" width="8.125" style="1422" customWidth="1"/>
    <col min="2075" max="2285" width="11" style="1422" customWidth="1"/>
    <col min="2286" max="2286" width="3.875" style="1422" customWidth="1"/>
    <col min="2287" max="2287" width="44.125" style="1422" customWidth="1"/>
    <col min="2288" max="2288" width="6.625" style="1422" customWidth="1"/>
    <col min="2289" max="2289" width="0" style="1422" hidden="1" customWidth="1"/>
    <col min="2290" max="2290" width="7" style="1422" customWidth="1"/>
    <col min="2291" max="2291" width="6.875" style="1422" customWidth="1"/>
    <col min="2292" max="2292" width="8.375" style="1422" customWidth="1"/>
    <col min="2293" max="2293" width="6.125" style="1422" customWidth="1"/>
    <col min="2294" max="2294" width="6.375" style="1422" customWidth="1"/>
    <col min="2295" max="2298" width="5.875" style="1422" customWidth="1"/>
    <col min="2299" max="2299" width="6" style="1422" customWidth="1"/>
    <col min="2300" max="2300" width="5.625" style="1422" customWidth="1"/>
    <col min="2301" max="2302" width="6" style="1422" customWidth="1"/>
    <col min="2303" max="2303" width="7.125" style="1422" customWidth="1"/>
    <col min="2304" max="2304" width="7.875" style="1422" customWidth="1"/>
    <col min="2305" max="2306" width="0" style="1422" hidden="1" customWidth="1"/>
    <col min="2307" max="2330" width="8.125" style="1422" customWidth="1"/>
    <col min="2331" max="2541" width="11" style="1422" customWidth="1"/>
    <col min="2542" max="2542" width="3.875" style="1422" customWidth="1"/>
    <col min="2543" max="2543" width="44.125" style="1422" customWidth="1"/>
    <col min="2544" max="2544" width="6.625" style="1422" customWidth="1"/>
    <col min="2545" max="2545" width="0" style="1422" hidden="1" customWidth="1"/>
    <col min="2546" max="2546" width="7" style="1422" customWidth="1"/>
    <col min="2547" max="2547" width="6.875" style="1422" customWidth="1"/>
    <col min="2548" max="2548" width="8.375" style="1422" customWidth="1"/>
    <col min="2549" max="2549" width="6.125" style="1422" customWidth="1"/>
    <col min="2550" max="2550" width="6.375" style="1422" customWidth="1"/>
    <col min="2551" max="2554" width="5.875" style="1422" customWidth="1"/>
    <col min="2555" max="2555" width="6" style="1422" customWidth="1"/>
    <col min="2556" max="2556" width="5.625" style="1422" customWidth="1"/>
    <col min="2557" max="2558" width="6" style="1422" customWidth="1"/>
    <col min="2559" max="2559" width="7.125" style="1422" customWidth="1"/>
    <col min="2560" max="2560" width="7.875" style="1422" customWidth="1"/>
    <col min="2561" max="2562" width="0" style="1422" hidden="1" customWidth="1"/>
    <col min="2563" max="2586" width="8.125" style="1422" customWidth="1"/>
    <col min="2587" max="2797" width="11" style="1422" customWidth="1"/>
    <col min="2798" max="2798" width="3.875" style="1422" customWidth="1"/>
    <col min="2799" max="2799" width="44.125" style="1422" customWidth="1"/>
    <col min="2800" max="2800" width="6.625" style="1422" customWidth="1"/>
    <col min="2801" max="2801" width="0" style="1422" hidden="1" customWidth="1"/>
    <col min="2802" max="2802" width="7" style="1422" customWidth="1"/>
    <col min="2803" max="2803" width="6.875" style="1422" customWidth="1"/>
    <col min="2804" max="2804" width="8.375" style="1422" customWidth="1"/>
    <col min="2805" max="2805" width="6.125" style="1422" customWidth="1"/>
    <col min="2806" max="2806" width="6.375" style="1422" customWidth="1"/>
    <col min="2807" max="2810" width="5.875" style="1422" customWidth="1"/>
    <col min="2811" max="2811" width="6" style="1422" customWidth="1"/>
    <col min="2812" max="2812" width="5.625" style="1422" customWidth="1"/>
    <col min="2813" max="2814" width="6" style="1422" customWidth="1"/>
    <col min="2815" max="2815" width="7.125" style="1422" customWidth="1"/>
    <col min="2816" max="2816" width="7.875" style="1422" customWidth="1"/>
    <col min="2817" max="2818" width="0" style="1422" hidden="1" customWidth="1"/>
    <col min="2819" max="2842" width="8.125" style="1422" customWidth="1"/>
    <col min="2843" max="3053" width="11" style="1422" customWidth="1"/>
    <col min="3054" max="3054" width="3.875" style="1422" customWidth="1"/>
    <col min="3055" max="3055" width="44.125" style="1422" customWidth="1"/>
    <col min="3056" max="3056" width="6.625" style="1422" customWidth="1"/>
    <col min="3057" max="3057" width="0" style="1422" hidden="1" customWidth="1"/>
    <col min="3058" max="3058" width="7" style="1422" customWidth="1"/>
    <col min="3059" max="3059" width="6.875" style="1422" customWidth="1"/>
    <col min="3060" max="3060" width="8.375" style="1422" customWidth="1"/>
    <col min="3061" max="3061" width="6.125" style="1422" customWidth="1"/>
    <col min="3062" max="3062" width="6.375" style="1422" customWidth="1"/>
    <col min="3063" max="3066" width="5.875" style="1422" customWidth="1"/>
    <col min="3067" max="3067" width="6" style="1422" customWidth="1"/>
    <col min="3068" max="3068" width="5.625" style="1422" customWidth="1"/>
    <col min="3069" max="3070" width="6" style="1422" customWidth="1"/>
    <col min="3071" max="3071" width="7.125" style="1422" customWidth="1"/>
    <col min="3072" max="3072" width="7.875" style="1422" customWidth="1"/>
    <col min="3073" max="3074" width="0" style="1422" hidden="1" customWidth="1"/>
    <col min="3075" max="3098" width="8.125" style="1422" customWidth="1"/>
    <col min="3099" max="3309" width="11" style="1422" customWidth="1"/>
    <col min="3310" max="3310" width="3.875" style="1422" customWidth="1"/>
    <col min="3311" max="3311" width="44.125" style="1422" customWidth="1"/>
    <col min="3312" max="3312" width="6.625" style="1422" customWidth="1"/>
    <col min="3313" max="3313" width="0" style="1422" hidden="1" customWidth="1"/>
    <col min="3314" max="3314" width="7" style="1422" customWidth="1"/>
    <col min="3315" max="3315" width="6.875" style="1422" customWidth="1"/>
    <col min="3316" max="3316" width="8.375" style="1422" customWidth="1"/>
    <col min="3317" max="3317" width="6.125" style="1422" customWidth="1"/>
    <col min="3318" max="3318" width="6.375" style="1422" customWidth="1"/>
    <col min="3319" max="3322" width="5.875" style="1422" customWidth="1"/>
    <col min="3323" max="3323" width="6" style="1422" customWidth="1"/>
    <col min="3324" max="3324" width="5.625" style="1422" customWidth="1"/>
    <col min="3325" max="3326" width="6" style="1422" customWidth="1"/>
    <col min="3327" max="3327" width="7.125" style="1422" customWidth="1"/>
    <col min="3328" max="3328" width="7.875" style="1422" customWidth="1"/>
    <col min="3329" max="3330" width="0" style="1422" hidden="1" customWidth="1"/>
    <col min="3331" max="3354" width="8.125" style="1422" customWidth="1"/>
    <col min="3355" max="3565" width="11" style="1422" customWidth="1"/>
    <col min="3566" max="3566" width="3.875" style="1422" customWidth="1"/>
    <col min="3567" max="3567" width="44.125" style="1422" customWidth="1"/>
    <col min="3568" max="3568" width="6.625" style="1422" customWidth="1"/>
    <col min="3569" max="3569" width="0" style="1422" hidden="1" customWidth="1"/>
    <col min="3570" max="3570" width="7" style="1422" customWidth="1"/>
    <col min="3571" max="3571" width="6.875" style="1422" customWidth="1"/>
    <col min="3572" max="3572" width="8.375" style="1422" customWidth="1"/>
    <col min="3573" max="3573" width="6.125" style="1422" customWidth="1"/>
    <col min="3574" max="3574" width="6.375" style="1422" customWidth="1"/>
    <col min="3575" max="3578" width="5.875" style="1422" customWidth="1"/>
    <col min="3579" max="3579" width="6" style="1422" customWidth="1"/>
    <col min="3580" max="3580" width="5.625" style="1422" customWidth="1"/>
    <col min="3581" max="3582" width="6" style="1422" customWidth="1"/>
    <col min="3583" max="3583" width="7.125" style="1422" customWidth="1"/>
    <col min="3584" max="3584" width="7.875" style="1422" customWidth="1"/>
    <col min="3585" max="3586" width="0" style="1422" hidden="1" customWidth="1"/>
    <col min="3587" max="3610" width="8.125" style="1422" customWidth="1"/>
    <col min="3611" max="3821" width="11" style="1422" customWidth="1"/>
    <col min="3822" max="3822" width="3.875" style="1422" customWidth="1"/>
    <col min="3823" max="3823" width="44.125" style="1422" customWidth="1"/>
    <col min="3824" max="3824" width="6.625" style="1422" customWidth="1"/>
    <col min="3825" max="3825" width="0" style="1422" hidden="1" customWidth="1"/>
    <col min="3826" max="3826" width="7" style="1422" customWidth="1"/>
    <col min="3827" max="3827" width="6.875" style="1422" customWidth="1"/>
    <col min="3828" max="3828" width="8.375" style="1422" customWidth="1"/>
    <col min="3829" max="3829" width="6.125" style="1422" customWidth="1"/>
    <col min="3830" max="3830" width="6.375" style="1422" customWidth="1"/>
    <col min="3831" max="3834" width="5.875" style="1422" customWidth="1"/>
    <col min="3835" max="3835" width="6" style="1422" customWidth="1"/>
    <col min="3836" max="3836" width="5.625" style="1422" customWidth="1"/>
    <col min="3837" max="3838" width="6" style="1422" customWidth="1"/>
    <col min="3839" max="3839" width="7.125" style="1422" customWidth="1"/>
    <col min="3840" max="3840" width="7.875" style="1422" customWidth="1"/>
    <col min="3841" max="3842" width="0" style="1422" hidden="1" customWidth="1"/>
    <col min="3843" max="3866" width="8.125" style="1422" customWidth="1"/>
    <col min="3867" max="4077" width="11" style="1422" customWidth="1"/>
    <col min="4078" max="4078" width="3.875" style="1422" customWidth="1"/>
    <col min="4079" max="4079" width="44.125" style="1422" customWidth="1"/>
    <col min="4080" max="4080" width="6.625" style="1422" customWidth="1"/>
    <col min="4081" max="4081" width="0" style="1422" hidden="1" customWidth="1"/>
    <col min="4082" max="4082" width="7" style="1422" customWidth="1"/>
    <col min="4083" max="4083" width="6.875" style="1422" customWidth="1"/>
    <col min="4084" max="4084" width="8.375" style="1422" customWidth="1"/>
    <col min="4085" max="4085" width="6.125" style="1422" customWidth="1"/>
    <col min="4086" max="4086" width="6.375" style="1422" customWidth="1"/>
    <col min="4087" max="4090" width="5.875" style="1422" customWidth="1"/>
    <col min="4091" max="4091" width="6" style="1422" customWidth="1"/>
    <col min="4092" max="4092" width="5.625" style="1422" customWidth="1"/>
    <col min="4093" max="4094" width="6" style="1422" customWidth="1"/>
    <col min="4095" max="4095" width="7.125" style="1422" customWidth="1"/>
    <col min="4096" max="4096" width="7.875" style="1422" customWidth="1"/>
    <col min="4097" max="4098" width="0" style="1422" hidden="1" customWidth="1"/>
    <col min="4099" max="4122" width="8.125" style="1422" customWidth="1"/>
    <col min="4123" max="4333" width="11" style="1422" customWidth="1"/>
    <col min="4334" max="4334" width="3.875" style="1422" customWidth="1"/>
    <col min="4335" max="4335" width="44.125" style="1422" customWidth="1"/>
    <col min="4336" max="4336" width="6.625" style="1422" customWidth="1"/>
    <col min="4337" max="4337" width="0" style="1422" hidden="1" customWidth="1"/>
    <col min="4338" max="4338" width="7" style="1422" customWidth="1"/>
    <col min="4339" max="4339" width="6.875" style="1422" customWidth="1"/>
    <col min="4340" max="4340" width="8.375" style="1422" customWidth="1"/>
    <col min="4341" max="4341" width="6.125" style="1422" customWidth="1"/>
    <col min="4342" max="4342" width="6.375" style="1422" customWidth="1"/>
    <col min="4343" max="4346" width="5.875" style="1422" customWidth="1"/>
    <col min="4347" max="4347" width="6" style="1422" customWidth="1"/>
    <col min="4348" max="4348" width="5.625" style="1422" customWidth="1"/>
    <col min="4349" max="4350" width="6" style="1422" customWidth="1"/>
    <col min="4351" max="4351" width="7.125" style="1422" customWidth="1"/>
    <col min="4352" max="4352" width="7.875" style="1422" customWidth="1"/>
    <col min="4353" max="4354" width="0" style="1422" hidden="1" customWidth="1"/>
    <col min="4355" max="4378" width="8.125" style="1422" customWidth="1"/>
    <col min="4379" max="4589" width="11" style="1422" customWidth="1"/>
    <col min="4590" max="4590" width="3.875" style="1422" customWidth="1"/>
    <col min="4591" max="4591" width="44.125" style="1422" customWidth="1"/>
    <col min="4592" max="4592" width="6.625" style="1422" customWidth="1"/>
    <col min="4593" max="4593" width="0" style="1422" hidden="1" customWidth="1"/>
    <col min="4594" max="4594" width="7" style="1422" customWidth="1"/>
    <col min="4595" max="4595" width="6.875" style="1422" customWidth="1"/>
    <col min="4596" max="4596" width="8.375" style="1422" customWidth="1"/>
    <col min="4597" max="4597" width="6.125" style="1422" customWidth="1"/>
    <col min="4598" max="4598" width="6.375" style="1422" customWidth="1"/>
    <col min="4599" max="4602" width="5.875" style="1422" customWidth="1"/>
    <col min="4603" max="4603" width="6" style="1422" customWidth="1"/>
    <col min="4604" max="4604" width="5.625" style="1422" customWidth="1"/>
    <col min="4605" max="4606" width="6" style="1422" customWidth="1"/>
    <col min="4607" max="4607" width="7.125" style="1422" customWidth="1"/>
    <col min="4608" max="4608" width="7.875" style="1422" customWidth="1"/>
    <col min="4609" max="4610" width="0" style="1422" hidden="1" customWidth="1"/>
    <col min="4611" max="4634" width="8.125" style="1422" customWidth="1"/>
    <col min="4635" max="4845" width="11" style="1422" customWidth="1"/>
    <col min="4846" max="4846" width="3.875" style="1422" customWidth="1"/>
    <col min="4847" max="4847" width="44.125" style="1422" customWidth="1"/>
    <col min="4848" max="4848" width="6.625" style="1422" customWidth="1"/>
    <col min="4849" max="4849" width="0" style="1422" hidden="1" customWidth="1"/>
    <col min="4850" max="4850" width="7" style="1422" customWidth="1"/>
    <col min="4851" max="4851" width="6.875" style="1422" customWidth="1"/>
    <col min="4852" max="4852" width="8.375" style="1422" customWidth="1"/>
    <col min="4853" max="4853" width="6.125" style="1422" customWidth="1"/>
    <col min="4854" max="4854" width="6.375" style="1422" customWidth="1"/>
    <col min="4855" max="4858" width="5.875" style="1422" customWidth="1"/>
    <col min="4859" max="4859" width="6" style="1422" customWidth="1"/>
    <col min="4860" max="4860" width="5.625" style="1422" customWidth="1"/>
    <col min="4861" max="4862" width="6" style="1422" customWidth="1"/>
    <col min="4863" max="4863" width="7.125" style="1422" customWidth="1"/>
    <col min="4864" max="4864" width="7.875" style="1422" customWidth="1"/>
    <col min="4865" max="4866" width="0" style="1422" hidden="1" customWidth="1"/>
    <col min="4867" max="4890" width="8.125" style="1422" customWidth="1"/>
    <col min="4891" max="5101" width="11" style="1422" customWidth="1"/>
    <col min="5102" max="5102" width="3.875" style="1422" customWidth="1"/>
    <col min="5103" max="5103" width="44.125" style="1422" customWidth="1"/>
    <col min="5104" max="5104" width="6.625" style="1422" customWidth="1"/>
    <col min="5105" max="5105" width="0" style="1422" hidden="1" customWidth="1"/>
    <col min="5106" max="5106" width="7" style="1422" customWidth="1"/>
    <col min="5107" max="5107" width="6.875" style="1422" customWidth="1"/>
    <col min="5108" max="5108" width="8.375" style="1422" customWidth="1"/>
    <col min="5109" max="5109" width="6.125" style="1422" customWidth="1"/>
    <col min="5110" max="5110" width="6.375" style="1422" customWidth="1"/>
    <col min="5111" max="5114" width="5.875" style="1422" customWidth="1"/>
    <col min="5115" max="5115" width="6" style="1422" customWidth="1"/>
    <col min="5116" max="5116" width="5.625" style="1422" customWidth="1"/>
    <col min="5117" max="5118" width="6" style="1422" customWidth="1"/>
    <col min="5119" max="5119" width="7.125" style="1422" customWidth="1"/>
    <col min="5120" max="5120" width="7.875" style="1422" customWidth="1"/>
    <col min="5121" max="5122" width="0" style="1422" hidden="1" customWidth="1"/>
    <col min="5123" max="5146" width="8.125" style="1422" customWidth="1"/>
    <col min="5147" max="5357" width="11" style="1422" customWidth="1"/>
    <col min="5358" max="5358" width="3.875" style="1422" customWidth="1"/>
    <col min="5359" max="5359" width="44.125" style="1422" customWidth="1"/>
    <col min="5360" max="5360" width="6.625" style="1422" customWidth="1"/>
    <col min="5361" max="5361" width="0" style="1422" hidden="1" customWidth="1"/>
    <col min="5362" max="5362" width="7" style="1422" customWidth="1"/>
    <col min="5363" max="5363" width="6.875" style="1422" customWidth="1"/>
    <col min="5364" max="5364" width="8.375" style="1422" customWidth="1"/>
    <col min="5365" max="5365" width="6.125" style="1422" customWidth="1"/>
    <col min="5366" max="5366" width="6.375" style="1422" customWidth="1"/>
    <col min="5367" max="5370" width="5.875" style="1422" customWidth="1"/>
    <col min="5371" max="5371" width="6" style="1422" customWidth="1"/>
    <col min="5372" max="5372" width="5.625" style="1422" customWidth="1"/>
    <col min="5373" max="5374" width="6" style="1422" customWidth="1"/>
    <col min="5375" max="5375" width="7.125" style="1422" customWidth="1"/>
    <col min="5376" max="5376" width="7.875" style="1422" customWidth="1"/>
    <col min="5377" max="5378" width="0" style="1422" hidden="1" customWidth="1"/>
    <col min="5379" max="5402" width="8.125" style="1422" customWidth="1"/>
    <col min="5403" max="5613" width="11" style="1422" customWidth="1"/>
    <col min="5614" max="5614" width="3.875" style="1422" customWidth="1"/>
    <col min="5615" max="5615" width="44.125" style="1422" customWidth="1"/>
    <col min="5616" max="5616" width="6.625" style="1422" customWidth="1"/>
    <col min="5617" max="5617" width="0" style="1422" hidden="1" customWidth="1"/>
    <col min="5618" max="5618" width="7" style="1422" customWidth="1"/>
    <col min="5619" max="5619" width="6.875" style="1422" customWidth="1"/>
    <col min="5620" max="5620" width="8.375" style="1422" customWidth="1"/>
    <col min="5621" max="5621" width="6.125" style="1422" customWidth="1"/>
    <col min="5622" max="5622" width="6.375" style="1422" customWidth="1"/>
    <col min="5623" max="5626" width="5.875" style="1422" customWidth="1"/>
    <col min="5627" max="5627" width="6" style="1422" customWidth="1"/>
    <col min="5628" max="5628" width="5.625" style="1422" customWidth="1"/>
    <col min="5629" max="5630" width="6" style="1422" customWidth="1"/>
    <col min="5631" max="5631" width="7.125" style="1422" customWidth="1"/>
    <col min="5632" max="5632" width="7.875" style="1422" customWidth="1"/>
    <col min="5633" max="5634" width="0" style="1422" hidden="1" customWidth="1"/>
    <col min="5635" max="5658" width="8.125" style="1422" customWidth="1"/>
    <col min="5659" max="5869" width="11" style="1422" customWidth="1"/>
    <col min="5870" max="5870" width="3.875" style="1422" customWidth="1"/>
    <col min="5871" max="5871" width="44.125" style="1422" customWidth="1"/>
    <col min="5872" max="5872" width="6.625" style="1422" customWidth="1"/>
    <col min="5873" max="5873" width="0" style="1422" hidden="1" customWidth="1"/>
    <col min="5874" max="5874" width="7" style="1422" customWidth="1"/>
    <col min="5875" max="5875" width="6.875" style="1422" customWidth="1"/>
    <col min="5876" max="5876" width="8.375" style="1422" customWidth="1"/>
    <col min="5877" max="5877" width="6.125" style="1422" customWidth="1"/>
    <col min="5878" max="5878" width="6.375" style="1422" customWidth="1"/>
    <col min="5879" max="5882" width="5.875" style="1422" customWidth="1"/>
    <col min="5883" max="5883" width="6" style="1422" customWidth="1"/>
    <col min="5884" max="5884" width="5.625" style="1422" customWidth="1"/>
    <col min="5885" max="5886" width="6" style="1422" customWidth="1"/>
    <col min="5887" max="5887" width="7.125" style="1422" customWidth="1"/>
    <col min="5888" max="5888" width="7.875" style="1422" customWidth="1"/>
    <col min="5889" max="5890" width="0" style="1422" hidden="1" customWidth="1"/>
    <col min="5891" max="5914" width="8.125" style="1422" customWidth="1"/>
    <col min="5915" max="6125" width="11" style="1422" customWidth="1"/>
    <col min="6126" max="6126" width="3.875" style="1422" customWidth="1"/>
    <col min="6127" max="6127" width="44.125" style="1422" customWidth="1"/>
    <col min="6128" max="6128" width="6.625" style="1422" customWidth="1"/>
    <col min="6129" max="6129" width="0" style="1422" hidden="1" customWidth="1"/>
    <col min="6130" max="6130" width="7" style="1422" customWidth="1"/>
    <col min="6131" max="6131" width="6.875" style="1422" customWidth="1"/>
    <col min="6132" max="6132" width="8.375" style="1422" customWidth="1"/>
    <col min="6133" max="6133" width="6.125" style="1422" customWidth="1"/>
    <col min="6134" max="6134" width="6.375" style="1422" customWidth="1"/>
    <col min="6135" max="6138" width="5.875" style="1422" customWidth="1"/>
    <col min="6139" max="6139" width="6" style="1422" customWidth="1"/>
    <col min="6140" max="6140" width="5.625" style="1422" customWidth="1"/>
    <col min="6141" max="6142" width="6" style="1422" customWidth="1"/>
    <col min="6143" max="6143" width="7.125" style="1422" customWidth="1"/>
    <col min="6144" max="6144" width="7.875" style="1422" customWidth="1"/>
    <col min="6145" max="6146" width="0" style="1422" hidden="1" customWidth="1"/>
    <col min="6147" max="6170" width="8.125" style="1422" customWidth="1"/>
    <col min="6171" max="6381" width="11" style="1422" customWidth="1"/>
    <col min="6382" max="6382" width="3.875" style="1422" customWidth="1"/>
    <col min="6383" max="6383" width="44.125" style="1422" customWidth="1"/>
    <col min="6384" max="6384" width="6.625" style="1422" customWidth="1"/>
    <col min="6385" max="6385" width="0" style="1422" hidden="1" customWidth="1"/>
    <col min="6386" max="6386" width="7" style="1422" customWidth="1"/>
    <col min="6387" max="6387" width="6.875" style="1422" customWidth="1"/>
    <col min="6388" max="6388" width="8.375" style="1422" customWidth="1"/>
    <col min="6389" max="6389" width="6.125" style="1422" customWidth="1"/>
    <col min="6390" max="6390" width="6.375" style="1422" customWidth="1"/>
    <col min="6391" max="6394" width="5.875" style="1422" customWidth="1"/>
    <col min="6395" max="6395" width="6" style="1422" customWidth="1"/>
    <col min="6396" max="6396" width="5.625" style="1422" customWidth="1"/>
    <col min="6397" max="6398" width="6" style="1422" customWidth="1"/>
    <col min="6399" max="6399" width="7.125" style="1422" customWidth="1"/>
    <col min="6400" max="6400" width="7.875" style="1422" customWidth="1"/>
    <col min="6401" max="6402" width="0" style="1422" hidden="1" customWidth="1"/>
    <col min="6403" max="6426" width="8.125" style="1422" customWidth="1"/>
    <col min="6427" max="6637" width="11" style="1422" customWidth="1"/>
    <col min="6638" max="6638" width="3.875" style="1422" customWidth="1"/>
    <col min="6639" max="6639" width="44.125" style="1422" customWidth="1"/>
    <col min="6640" max="6640" width="6.625" style="1422" customWidth="1"/>
    <col min="6641" max="6641" width="0" style="1422" hidden="1" customWidth="1"/>
    <col min="6642" max="6642" width="7" style="1422" customWidth="1"/>
    <col min="6643" max="6643" width="6.875" style="1422" customWidth="1"/>
    <col min="6644" max="6644" width="8.375" style="1422" customWidth="1"/>
    <col min="6645" max="6645" width="6.125" style="1422" customWidth="1"/>
    <col min="6646" max="6646" width="6.375" style="1422" customWidth="1"/>
    <col min="6647" max="6650" width="5.875" style="1422" customWidth="1"/>
    <col min="6651" max="6651" width="6" style="1422" customWidth="1"/>
    <col min="6652" max="6652" width="5.625" style="1422" customWidth="1"/>
    <col min="6653" max="6654" width="6" style="1422" customWidth="1"/>
    <col min="6655" max="6655" width="7.125" style="1422" customWidth="1"/>
    <col min="6656" max="6656" width="7.875" style="1422" customWidth="1"/>
    <col min="6657" max="6658" width="0" style="1422" hidden="1" customWidth="1"/>
    <col min="6659" max="6682" width="8.125" style="1422" customWidth="1"/>
    <col min="6683" max="6893" width="11" style="1422" customWidth="1"/>
    <col min="6894" max="6894" width="3.875" style="1422" customWidth="1"/>
    <col min="6895" max="6895" width="44.125" style="1422" customWidth="1"/>
    <col min="6896" max="6896" width="6.625" style="1422" customWidth="1"/>
    <col min="6897" max="6897" width="0" style="1422" hidden="1" customWidth="1"/>
    <col min="6898" max="6898" width="7" style="1422" customWidth="1"/>
    <col min="6899" max="6899" width="6.875" style="1422" customWidth="1"/>
    <col min="6900" max="6900" width="8.375" style="1422" customWidth="1"/>
    <col min="6901" max="6901" width="6.125" style="1422" customWidth="1"/>
    <col min="6902" max="6902" width="6.375" style="1422" customWidth="1"/>
    <col min="6903" max="6906" width="5.875" style="1422" customWidth="1"/>
    <col min="6907" max="6907" width="6" style="1422" customWidth="1"/>
    <col min="6908" max="6908" width="5.625" style="1422" customWidth="1"/>
    <col min="6909" max="6910" width="6" style="1422" customWidth="1"/>
    <col min="6911" max="6911" width="7.125" style="1422" customWidth="1"/>
    <col min="6912" max="6912" width="7.875" style="1422" customWidth="1"/>
    <col min="6913" max="6914" width="0" style="1422" hidden="1" customWidth="1"/>
    <col min="6915" max="6938" width="8.125" style="1422" customWidth="1"/>
    <col min="6939" max="7149" width="11" style="1422" customWidth="1"/>
    <col min="7150" max="7150" width="3.875" style="1422" customWidth="1"/>
    <col min="7151" max="7151" width="44.125" style="1422" customWidth="1"/>
    <col min="7152" max="7152" width="6.625" style="1422" customWidth="1"/>
    <col min="7153" max="7153" width="0" style="1422" hidden="1" customWidth="1"/>
    <col min="7154" max="7154" width="7" style="1422" customWidth="1"/>
    <col min="7155" max="7155" width="6.875" style="1422" customWidth="1"/>
    <col min="7156" max="7156" width="8.375" style="1422" customWidth="1"/>
    <col min="7157" max="7157" width="6.125" style="1422" customWidth="1"/>
    <col min="7158" max="7158" width="6.375" style="1422" customWidth="1"/>
    <col min="7159" max="7162" width="5.875" style="1422" customWidth="1"/>
    <col min="7163" max="7163" width="6" style="1422" customWidth="1"/>
    <col min="7164" max="7164" width="5.625" style="1422" customWidth="1"/>
    <col min="7165" max="7166" width="6" style="1422" customWidth="1"/>
    <col min="7167" max="7167" width="7.125" style="1422" customWidth="1"/>
    <col min="7168" max="7168" width="7.875" style="1422" customWidth="1"/>
    <col min="7169" max="7170" width="0" style="1422" hidden="1" customWidth="1"/>
    <col min="7171" max="7194" width="8.125" style="1422" customWidth="1"/>
    <col min="7195" max="7405" width="11" style="1422" customWidth="1"/>
    <col min="7406" max="7406" width="3.875" style="1422" customWidth="1"/>
    <col min="7407" max="7407" width="44.125" style="1422" customWidth="1"/>
    <col min="7408" max="7408" width="6.625" style="1422" customWidth="1"/>
    <col min="7409" max="7409" width="0" style="1422" hidden="1" customWidth="1"/>
    <col min="7410" max="7410" width="7" style="1422" customWidth="1"/>
    <col min="7411" max="7411" width="6.875" style="1422" customWidth="1"/>
    <col min="7412" max="7412" width="8.375" style="1422" customWidth="1"/>
    <col min="7413" max="7413" width="6.125" style="1422" customWidth="1"/>
    <col min="7414" max="7414" width="6.375" style="1422" customWidth="1"/>
    <col min="7415" max="7418" width="5.875" style="1422" customWidth="1"/>
    <col min="7419" max="7419" width="6" style="1422" customWidth="1"/>
    <col min="7420" max="7420" width="5.625" style="1422" customWidth="1"/>
    <col min="7421" max="7422" width="6" style="1422" customWidth="1"/>
    <col min="7423" max="7423" width="7.125" style="1422" customWidth="1"/>
    <col min="7424" max="7424" width="7.875" style="1422" customWidth="1"/>
    <col min="7425" max="7426" width="0" style="1422" hidden="1" customWidth="1"/>
    <col min="7427" max="7450" width="8.125" style="1422" customWidth="1"/>
    <col min="7451" max="7661" width="11" style="1422" customWidth="1"/>
    <col min="7662" max="7662" width="3.875" style="1422" customWidth="1"/>
    <col min="7663" max="7663" width="44.125" style="1422" customWidth="1"/>
    <col min="7664" max="7664" width="6.625" style="1422" customWidth="1"/>
    <col min="7665" max="7665" width="0" style="1422" hidden="1" customWidth="1"/>
    <col min="7666" max="7666" width="7" style="1422" customWidth="1"/>
    <col min="7667" max="7667" width="6.875" style="1422" customWidth="1"/>
    <col min="7668" max="7668" width="8.375" style="1422" customWidth="1"/>
    <col min="7669" max="7669" width="6.125" style="1422" customWidth="1"/>
    <col min="7670" max="7670" width="6.375" style="1422" customWidth="1"/>
    <col min="7671" max="7674" width="5.875" style="1422" customWidth="1"/>
    <col min="7675" max="7675" width="6" style="1422" customWidth="1"/>
    <col min="7676" max="7676" width="5.625" style="1422" customWidth="1"/>
    <col min="7677" max="7678" width="6" style="1422" customWidth="1"/>
    <col min="7679" max="7679" width="7.125" style="1422" customWidth="1"/>
    <col min="7680" max="7680" width="7.875" style="1422" customWidth="1"/>
    <col min="7681" max="7682" width="0" style="1422" hidden="1" customWidth="1"/>
    <col min="7683" max="7706" width="8.125" style="1422" customWidth="1"/>
    <col min="7707" max="7917" width="11" style="1422" customWidth="1"/>
    <col min="7918" max="7918" width="3.875" style="1422" customWidth="1"/>
    <col min="7919" max="7919" width="44.125" style="1422" customWidth="1"/>
    <col min="7920" max="7920" width="6.625" style="1422" customWidth="1"/>
    <col min="7921" max="7921" width="0" style="1422" hidden="1" customWidth="1"/>
    <col min="7922" max="7922" width="7" style="1422" customWidth="1"/>
    <col min="7923" max="7923" width="6.875" style="1422" customWidth="1"/>
    <col min="7924" max="7924" width="8.375" style="1422" customWidth="1"/>
    <col min="7925" max="7925" width="6.125" style="1422" customWidth="1"/>
    <col min="7926" max="7926" width="6.375" style="1422" customWidth="1"/>
    <col min="7927" max="7930" width="5.875" style="1422" customWidth="1"/>
    <col min="7931" max="7931" width="6" style="1422" customWidth="1"/>
    <col min="7932" max="7932" width="5.625" style="1422" customWidth="1"/>
    <col min="7933" max="7934" width="6" style="1422" customWidth="1"/>
    <col min="7935" max="7935" width="7.125" style="1422" customWidth="1"/>
    <col min="7936" max="7936" width="7.875" style="1422" customWidth="1"/>
    <col min="7937" max="7938" width="0" style="1422" hidden="1" customWidth="1"/>
    <col min="7939" max="7962" width="8.125" style="1422" customWidth="1"/>
    <col min="7963" max="8173" width="11" style="1422" customWidth="1"/>
    <col min="8174" max="8174" width="3.875" style="1422" customWidth="1"/>
    <col min="8175" max="8175" width="44.125" style="1422" customWidth="1"/>
    <col min="8176" max="8176" width="6.625" style="1422" customWidth="1"/>
    <col min="8177" max="8177" width="0" style="1422" hidden="1" customWidth="1"/>
    <col min="8178" max="8178" width="7" style="1422" customWidth="1"/>
    <col min="8179" max="8179" width="6.875" style="1422" customWidth="1"/>
    <col min="8180" max="8180" width="8.375" style="1422" customWidth="1"/>
    <col min="8181" max="8181" width="6.125" style="1422" customWidth="1"/>
    <col min="8182" max="8182" width="6.375" style="1422" customWidth="1"/>
    <col min="8183" max="8186" width="5.875" style="1422" customWidth="1"/>
    <col min="8187" max="8187" width="6" style="1422" customWidth="1"/>
    <col min="8188" max="8188" width="5.625" style="1422" customWidth="1"/>
    <col min="8189" max="8190" width="6" style="1422" customWidth="1"/>
    <col min="8191" max="8191" width="7.125" style="1422" customWidth="1"/>
    <col min="8192" max="8192" width="7.875" style="1422" customWidth="1"/>
    <col min="8193" max="8194" width="0" style="1422" hidden="1" customWidth="1"/>
    <col min="8195" max="8218" width="8.125" style="1422" customWidth="1"/>
    <col min="8219" max="8429" width="11" style="1422" customWidth="1"/>
    <col min="8430" max="8430" width="3.875" style="1422" customWidth="1"/>
    <col min="8431" max="8431" width="44.125" style="1422" customWidth="1"/>
    <col min="8432" max="8432" width="6.625" style="1422" customWidth="1"/>
    <col min="8433" max="8433" width="0" style="1422" hidden="1" customWidth="1"/>
    <col min="8434" max="8434" width="7" style="1422" customWidth="1"/>
    <col min="8435" max="8435" width="6.875" style="1422" customWidth="1"/>
    <col min="8436" max="8436" width="8.375" style="1422" customWidth="1"/>
    <col min="8437" max="8437" width="6.125" style="1422" customWidth="1"/>
    <col min="8438" max="8438" width="6.375" style="1422" customWidth="1"/>
    <col min="8439" max="8442" width="5.875" style="1422" customWidth="1"/>
    <col min="8443" max="8443" width="6" style="1422" customWidth="1"/>
    <col min="8444" max="8444" width="5.625" style="1422" customWidth="1"/>
    <col min="8445" max="8446" width="6" style="1422" customWidth="1"/>
    <col min="8447" max="8447" width="7.125" style="1422" customWidth="1"/>
    <col min="8448" max="8448" width="7.875" style="1422" customWidth="1"/>
    <col min="8449" max="8450" width="0" style="1422" hidden="1" customWidth="1"/>
    <col min="8451" max="8474" width="8.125" style="1422" customWidth="1"/>
    <col min="8475" max="8685" width="11" style="1422" customWidth="1"/>
    <col min="8686" max="8686" width="3.875" style="1422" customWidth="1"/>
    <col min="8687" max="8687" width="44.125" style="1422" customWidth="1"/>
    <col min="8688" max="8688" width="6.625" style="1422" customWidth="1"/>
    <col min="8689" max="8689" width="0" style="1422" hidden="1" customWidth="1"/>
    <col min="8690" max="8690" width="7" style="1422" customWidth="1"/>
    <col min="8691" max="8691" width="6.875" style="1422" customWidth="1"/>
    <col min="8692" max="8692" width="8.375" style="1422" customWidth="1"/>
    <col min="8693" max="8693" width="6.125" style="1422" customWidth="1"/>
    <col min="8694" max="8694" width="6.375" style="1422" customWidth="1"/>
    <col min="8695" max="8698" width="5.875" style="1422" customWidth="1"/>
    <col min="8699" max="8699" width="6" style="1422" customWidth="1"/>
    <col min="8700" max="8700" width="5.625" style="1422" customWidth="1"/>
    <col min="8701" max="8702" width="6" style="1422" customWidth="1"/>
    <col min="8703" max="8703" width="7.125" style="1422" customWidth="1"/>
    <col min="8704" max="8704" width="7.875" style="1422" customWidth="1"/>
    <col min="8705" max="8706" width="0" style="1422" hidden="1" customWidth="1"/>
    <col min="8707" max="8730" width="8.125" style="1422" customWidth="1"/>
    <col min="8731" max="8941" width="11" style="1422" customWidth="1"/>
    <col min="8942" max="8942" width="3.875" style="1422" customWidth="1"/>
    <col min="8943" max="8943" width="44.125" style="1422" customWidth="1"/>
    <col min="8944" max="8944" width="6.625" style="1422" customWidth="1"/>
    <col min="8945" max="8945" width="0" style="1422" hidden="1" customWidth="1"/>
    <col min="8946" max="8946" width="7" style="1422" customWidth="1"/>
    <col min="8947" max="8947" width="6.875" style="1422" customWidth="1"/>
    <col min="8948" max="8948" width="8.375" style="1422" customWidth="1"/>
    <col min="8949" max="8949" width="6.125" style="1422" customWidth="1"/>
    <col min="8950" max="8950" width="6.375" style="1422" customWidth="1"/>
    <col min="8951" max="8954" width="5.875" style="1422" customWidth="1"/>
    <col min="8955" max="8955" width="6" style="1422" customWidth="1"/>
    <col min="8956" max="8956" width="5.625" style="1422" customWidth="1"/>
    <col min="8957" max="8958" width="6" style="1422" customWidth="1"/>
    <col min="8959" max="8959" width="7.125" style="1422" customWidth="1"/>
    <col min="8960" max="8960" width="7.875" style="1422" customWidth="1"/>
    <col min="8961" max="8962" width="0" style="1422" hidden="1" customWidth="1"/>
    <col min="8963" max="8986" width="8.125" style="1422" customWidth="1"/>
    <col min="8987" max="9197" width="11" style="1422" customWidth="1"/>
    <col min="9198" max="9198" width="3.875" style="1422" customWidth="1"/>
    <col min="9199" max="9199" width="44.125" style="1422" customWidth="1"/>
    <col min="9200" max="9200" width="6.625" style="1422" customWidth="1"/>
    <col min="9201" max="9201" width="0" style="1422" hidden="1" customWidth="1"/>
    <col min="9202" max="9202" width="7" style="1422" customWidth="1"/>
    <col min="9203" max="9203" width="6.875" style="1422" customWidth="1"/>
    <col min="9204" max="9204" width="8.375" style="1422" customWidth="1"/>
    <col min="9205" max="9205" width="6.125" style="1422" customWidth="1"/>
    <col min="9206" max="9206" width="6.375" style="1422" customWidth="1"/>
    <col min="9207" max="9210" width="5.875" style="1422" customWidth="1"/>
    <col min="9211" max="9211" width="6" style="1422" customWidth="1"/>
    <col min="9212" max="9212" width="5.625" style="1422" customWidth="1"/>
    <col min="9213" max="9214" width="6" style="1422" customWidth="1"/>
    <col min="9215" max="9215" width="7.125" style="1422" customWidth="1"/>
    <col min="9216" max="9216" width="7.875" style="1422" customWidth="1"/>
    <col min="9217" max="9218" width="0" style="1422" hidden="1" customWidth="1"/>
    <col min="9219" max="9242" width="8.125" style="1422" customWidth="1"/>
    <col min="9243" max="9453" width="11" style="1422" customWidth="1"/>
    <col min="9454" max="9454" width="3.875" style="1422" customWidth="1"/>
    <col min="9455" max="9455" width="44.125" style="1422" customWidth="1"/>
    <col min="9456" max="9456" width="6.625" style="1422" customWidth="1"/>
    <col min="9457" max="9457" width="0" style="1422" hidden="1" customWidth="1"/>
    <col min="9458" max="9458" width="7" style="1422" customWidth="1"/>
    <col min="9459" max="9459" width="6.875" style="1422" customWidth="1"/>
    <col min="9460" max="9460" width="8.375" style="1422" customWidth="1"/>
    <col min="9461" max="9461" width="6.125" style="1422" customWidth="1"/>
    <col min="9462" max="9462" width="6.375" style="1422" customWidth="1"/>
    <col min="9463" max="9466" width="5.875" style="1422" customWidth="1"/>
    <col min="9467" max="9467" width="6" style="1422" customWidth="1"/>
    <col min="9468" max="9468" width="5.625" style="1422" customWidth="1"/>
    <col min="9469" max="9470" width="6" style="1422" customWidth="1"/>
    <col min="9471" max="9471" width="7.125" style="1422" customWidth="1"/>
    <col min="9472" max="9472" width="7.875" style="1422" customWidth="1"/>
    <col min="9473" max="9474" width="0" style="1422" hidden="1" customWidth="1"/>
    <col min="9475" max="9498" width="8.125" style="1422" customWidth="1"/>
    <col min="9499" max="9709" width="11" style="1422" customWidth="1"/>
    <col min="9710" max="9710" width="3.875" style="1422" customWidth="1"/>
    <col min="9711" max="9711" width="44.125" style="1422" customWidth="1"/>
    <col min="9712" max="9712" width="6.625" style="1422" customWidth="1"/>
    <col min="9713" max="9713" width="0" style="1422" hidden="1" customWidth="1"/>
    <col min="9714" max="9714" width="7" style="1422" customWidth="1"/>
    <col min="9715" max="9715" width="6.875" style="1422" customWidth="1"/>
    <col min="9716" max="9716" width="8.375" style="1422" customWidth="1"/>
    <col min="9717" max="9717" width="6.125" style="1422" customWidth="1"/>
    <col min="9718" max="9718" width="6.375" style="1422" customWidth="1"/>
    <col min="9719" max="9722" width="5.875" style="1422" customWidth="1"/>
    <col min="9723" max="9723" width="6" style="1422" customWidth="1"/>
    <col min="9724" max="9724" width="5.625" style="1422" customWidth="1"/>
    <col min="9725" max="9726" width="6" style="1422" customWidth="1"/>
    <col min="9727" max="9727" width="7.125" style="1422" customWidth="1"/>
    <col min="9728" max="9728" width="7.875" style="1422" customWidth="1"/>
    <col min="9729" max="9730" width="0" style="1422" hidden="1" customWidth="1"/>
    <col min="9731" max="9754" width="8.125" style="1422" customWidth="1"/>
    <col min="9755" max="9965" width="11" style="1422" customWidth="1"/>
    <col min="9966" max="9966" width="3.875" style="1422" customWidth="1"/>
    <col min="9967" max="9967" width="44.125" style="1422" customWidth="1"/>
    <col min="9968" max="9968" width="6.625" style="1422" customWidth="1"/>
    <col min="9969" max="9969" width="0" style="1422" hidden="1" customWidth="1"/>
    <col min="9970" max="9970" width="7" style="1422" customWidth="1"/>
    <col min="9971" max="9971" width="6.875" style="1422" customWidth="1"/>
    <col min="9972" max="9972" width="8.375" style="1422" customWidth="1"/>
    <col min="9973" max="9973" width="6.125" style="1422" customWidth="1"/>
    <col min="9974" max="9974" width="6.375" style="1422" customWidth="1"/>
    <col min="9975" max="9978" width="5.875" style="1422" customWidth="1"/>
    <col min="9979" max="9979" width="6" style="1422" customWidth="1"/>
    <col min="9980" max="9980" width="5.625" style="1422" customWidth="1"/>
    <col min="9981" max="9982" width="6" style="1422" customWidth="1"/>
    <col min="9983" max="9983" width="7.125" style="1422" customWidth="1"/>
    <col min="9984" max="9984" width="7.875" style="1422" customWidth="1"/>
    <col min="9985" max="9986" width="0" style="1422" hidden="1" customWidth="1"/>
    <col min="9987" max="10010" width="8.125" style="1422" customWidth="1"/>
    <col min="10011" max="10221" width="11" style="1422" customWidth="1"/>
    <col min="10222" max="10222" width="3.875" style="1422" customWidth="1"/>
    <col min="10223" max="10223" width="44.125" style="1422" customWidth="1"/>
    <col min="10224" max="10224" width="6.625" style="1422" customWidth="1"/>
    <col min="10225" max="10225" width="0" style="1422" hidden="1" customWidth="1"/>
    <col min="10226" max="10226" width="7" style="1422" customWidth="1"/>
    <col min="10227" max="10227" width="6.875" style="1422" customWidth="1"/>
    <col min="10228" max="10228" width="8.375" style="1422" customWidth="1"/>
    <col min="10229" max="10229" width="6.125" style="1422" customWidth="1"/>
    <col min="10230" max="10230" width="6.375" style="1422" customWidth="1"/>
    <col min="10231" max="10234" width="5.875" style="1422" customWidth="1"/>
    <col min="10235" max="10235" width="6" style="1422" customWidth="1"/>
    <col min="10236" max="10236" width="5.625" style="1422" customWidth="1"/>
    <col min="10237" max="10238" width="6" style="1422" customWidth="1"/>
    <col min="10239" max="10239" width="7.125" style="1422" customWidth="1"/>
    <col min="10240" max="10240" width="7.875" style="1422" customWidth="1"/>
    <col min="10241" max="10242" width="0" style="1422" hidden="1" customWidth="1"/>
    <col min="10243" max="10266" width="8.125" style="1422" customWidth="1"/>
    <col min="10267" max="10477" width="11" style="1422" customWidth="1"/>
    <col min="10478" max="10478" width="3.875" style="1422" customWidth="1"/>
    <col min="10479" max="10479" width="44.125" style="1422" customWidth="1"/>
    <col min="10480" max="10480" width="6.625" style="1422" customWidth="1"/>
    <col min="10481" max="10481" width="0" style="1422" hidden="1" customWidth="1"/>
    <col min="10482" max="10482" width="7" style="1422" customWidth="1"/>
    <col min="10483" max="10483" width="6.875" style="1422" customWidth="1"/>
    <col min="10484" max="10484" width="8.375" style="1422" customWidth="1"/>
    <col min="10485" max="10485" width="6.125" style="1422" customWidth="1"/>
    <col min="10486" max="10486" width="6.375" style="1422" customWidth="1"/>
    <col min="10487" max="10490" width="5.875" style="1422" customWidth="1"/>
    <col min="10491" max="10491" width="6" style="1422" customWidth="1"/>
    <col min="10492" max="10492" width="5.625" style="1422" customWidth="1"/>
    <col min="10493" max="10494" width="6" style="1422" customWidth="1"/>
    <col min="10495" max="10495" width="7.125" style="1422" customWidth="1"/>
    <col min="10496" max="10496" width="7.875" style="1422" customWidth="1"/>
    <col min="10497" max="10498" width="0" style="1422" hidden="1" customWidth="1"/>
    <col min="10499" max="10522" width="8.125" style="1422" customWidth="1"/>
    <col min="10523" max="10733" width="11" style="1422" customWidth="1"/>
    <col min="10734" max="10734" width="3.875" style="1422" customWidth="1"/>
    <col min="10735" max="10735" width="44.125" style="1422" customWidth="1"/>
    <col min="10736" max="10736" width="6.625" style="1422" customWidth="1"/>
    <col min="10737" max="10737" width="0" style="1422" hidden="1" customWidth="1"/>
    <col min="10738" max="10738" width="7" style="1422" customWidth="1"/>
    <col min="10739" max="10739" width="6.875" style="1422" customWidth="1"/>
    <col min="10740" max="10740" width="8.375" style="1422" customWidth="1"/>
    <col min="10741" max="10741" width="6.125" style="1422" customWidth="1"/>
    <col min="10742" max="10742" width="6.375" style="1422" customWidth="1"/>
    <col min="10743" max="10746" width="5.875" style="1422" customWidth="1"/>
    <col min="10747" max="10747" width="6" style="1422" customWidth="1"/>
    <col min="10748" max="10748" width="5.625" style="1422" customWidth="1"/>
    <col min="10749" max="10750" width="6" style="1422" customWidth="1"/>
    <col min="10751" max="10751" width="7.125" style="1422" customWidth="1"/>
    <col min="10752" max="10752" width="7.875" style="1422" customWidth="1"/>
    <col min="10753" max="10754" width="0" style="1422" hidden="1" customWidth="1"/>
    <col min="10755" max="10778" width="8.125" style="1422" customWidth="1"/>
    <col min="10779" max="10989" width="11" style="1422" customWidth="1"/>
    <col min="10990" max="10990" width="3.875" style="1422" customWidth="1"/>
    <col min="10991" max="10991" width="44.125" style="1422" customWidth="1"/>
    <col min="10992" max="10992" width="6.625" style="1422" customWidth="1"/>
    <col min="10993" max="10993" width="0" style="1422" hidden="1" customWidth="1"/>
    <col min="10994" max="10994" width="7" style="1422" customWidth="1"/>
    <col min="10995" max="10995" width="6.875" style="1422" customWidth="1"/>
    <col min="10996" max="10996" width="8.375" style="1422" customWidth="1"/>
    <col min="10997" max="10997" width="6.125" style="1422" customWidth="1"/>
    <col min="10998" max="10998" width="6.375" style="1422" customWidth="1"/>
    <col min="10999" max="11002" width="5.875" style="1422" customWidth="1"/>
    <col min="11003" max="11003" width="6" style="1422" customWidth="1"/>
    <col min="11004" max="11004" width="5.625" style="1422" customWidth="1"/>
    <col min="11005" max="11006" width="6" style="1422" customWidth="1"/>
    <col min="11007" max="11007" width="7.125" style="1422" customWidth="1"/>
    <col min="11008" max="11008" width="7.875" style="1422" customWidth="1"/>
    <col min="11009" max="11010" width="0" style="1422" hidden="1" customWidth="1"/>
    <col min="11011" max="11034" width="8.125" style="1422" customWidth="1"/>
    <col min="11035" max="11245" width="11" style="1422" customWidth="1"/>
    <col min="11246" max="11246" width="3.875" style="1422" customWidth="1"/>
    <col min="11247" max="11247" width="44.125" style="1422" customWidth="1"/>
    <col min="11248" max="11248" width="6.625" style="1422" customWidth="1"/>
    <col min="11249" max="11249" width="0" style="1422" hidden="1" customWidth="1"/>
    <col min="11250" max="11250" width="7" style="1422" customWidth="1"/>
    <col min="11251" max="11251" width="6.875" style="1422" customWidth="1"/>
    <col min="11252" max="11252" width="8.375" style="1422" customWidth="1"/>
    <col min="11253" max="11253" width="6.125" style="1422" customWidth="1"/>
    <col min="11254" max="11254" width="6.375" style="1422" customWidth="1"/>
    <col min="11255" max="11258" width="5.875" style="1422" customWidth="1"/>
    <col min="11259" max="11259" width="6" style="1422" customWidth="1"/>
    <col min="11260" max="11260" width="5.625" style="1422" customWidth="1"/>
    <col min="11261" max="11262" width="6" style="1422" customWidth="1"/>
    <col min="11263" max="11263" width="7.125" style="1422" customWidth="1"/>
    <col min="11264" max="11264" width="7.875" style="1422" customWidth="1"/>
    <col min="11265" max="11266" width="0" style="1422" hidden="1" customWidth="1"/>
    <col min="11267" max="11290" width="8.125" style="1422" customWidth="1"/>
    <col min="11291" max="11501" width="11" style="1422" customWidth="1"/>
    <col min="11502" max="11502" width="3.875" style="1422" customWidth="1"/>
    <col min="11503" max="11503" width="44.125" style="1422" customWidth="1"/>
    <col min="11504" max="11504" width="6.625" style="1422" customWidth="1"/>
    <col min="11505" max="11505" width="0" style="1422" hidden="1" customWidth="1"/>
    <col min="11506" max="11506" width="7" style="1422" customWidth="1"/>
    <col min="11507" max="11507" width="6.875" style="1422" customWidth="1"/>
    <col min="11508" max="11508" width="8.375" style="1422" customWidth="1"/>
    <col min="11509" max="11509" width="6.125" style="1422" customWidth="1"/>
    <col min="11510" max="11510" width="6.375" style="1422" customWidth="1"/>
    <col min="11511" max="11514" width="5.875" style="1422" customWidth="1"/>
    <col min="11515" max="11515" width="6" style="1422" customWidth="1"/>
    <col min="11516" max="11516" width="5.625" style="1422" customWidth="1"/>
    <col min="11517" max="11518" width="6" style="1422" customWidth="1"/>
    <col min="11519" max="11519" width="7.125" style="1422" customWidth="1"/>
    <col min="11520" max="11520" width="7.875" style="1422" customWidth="1"/>
    <col min="11521" max="11522" width="0" style="1422" hidden="1" customWidth="1"/>
    <col min="11523" max="11546" width="8.125" style="1422" customWidth="1"/>
    <col min="11547" max="11757" width="11" style="1422" customWidth="1"/>
    <col min="11758" max="11758" width="3.875" style="1422" customWidth="1"/>
    <col min="11759" max="11759" width="44.125" style="1422" customWidth="1"/>
    <col min="11760" max="11760" width="6.625" style="1422" customWidth="1"/>
    <col min="11761" max="11761" width="0" style="1422" hidden="1" customWidth="1"/>
    <col min="11762" max="11762" width="7" style="1422" customWidth="1"/>
    <col min="11763" max="11763" width="6.875" style="1422" customWidth="1"/>
    <col min="11764" max="11764" width="8.375" style="1422" customWidth="1"/>
    <col min="11765" max="11765" width="6.125" style="1422" customWidth="1"/>
    <col min="11766" max="11766" width="6.375" style="1422" customWidth="1"/>
    <col min="11767" max="11770" width="5.875" style="1422" customWidth="1"/>
    <col min="11771" max="11771" width="6" style="1422" customWidth="1"/>
    <col min="11772" max="11772" width="5.625" style="1422" customWidth="1"/>
    <col min="11773" max="11774" width="6" style="1422" customWidth="1"/>
    <col min="11775" max="11775" width="7.125" style="1422" customWidth="1"/>
    <col min="11776" max="11776" width="7.875" style="1422" customWidth="1"/>
    <col min="11777" max="11778" width="0" style="1422" hidden="1" customWidth="1"/>
    <col min="11779" max="11802" width="8.125" style="1422" customWidth="1"/>
    <col min="11803" max="12013" width="11" style="1422" customWidth="1"/>
    <col min="12014" max="12014" width="3.875" style="1422" customWidth="1"/>
    <col min="12015" max="12015" width="44.125" style="1422" customWidth="1"/>
    <col min="12016" max="12016" width="6.625" style="1422" customWidth="1"/>
    <col min="12017" max="12017" width="0" style="1422" hidden="1" customWidth="1"/>
    <col min="12018" max="12018" width="7" style="1422" customWidth="1"/>
    <col min="12019" max="12019" width="6.875" style="1422" customWidth="1"/>
    <col min="12020" max="12020" width="8.375" style="1422" customWidth="1"/>
    <col min="12021" max="12021" width="6.125" style="1422" customWidth="1"/>
    <col min="12022" max="12022" width="6.375" style="1422" customWidth="1"/>
    <col min="12023" max="12026" width="5.875" style="1422" customWidth="1"/>
    <col min="12027" max="12027" width="6" style="1422" customWidth="1"/>
    <col min="12028" max="12028" width="5.625" style="1422" customWidth="1"/>
    <col min="12029" max="12030" width="6" style="1422" customWidth="1"/>
    <col min="12031" max="12031" width="7.125" style="1422" customWidth="1"/>
    <col min="12032" max="12032" width="7.875" style="1422" customWidth="1"/>
    <col min="12033" max="12034" width="0" style="1422" hidden="1" customWidth="1"/>
    <col min="12035" max="12058" width="8.125" style="1422" customWidth="1"/>
    <col min="12059" max="12269" width="11" style="1422" customWidth="1"/>
    <col min="12270" max="12270" width="3.875" style="1422" customWidth="1"/>
    <col min="12271" max="12271" width="44.125" style="1422" customWidth="1"/>
    <col min="12272" max="12272" width="6.625" style="1422" customWidth="1"/>
    <col min="12273" max="12273" width="0" style="1422" hidden="1" customWidth="1"/>
    <col min="12274" max="12274" width="7" style="1422" customWidth="1"/>
    <col min="12275" max="12275" width="6.875" style="1422" customWidth="1"/>
    <col min="12276" max="12276" width="8.375" style="1422" customWidth="1"/>
    <col min="12277" max="12277" width="6.125" style="1422" customWidth="1"/>
    <col min="12278" max="12278" width="6.375" style="1422" customWidth="1"/>
    <col min="12279" max="12282" width="5.875" style="1422" customWidth="1"/>
    <col min="12283" max="12283" width="6" style="1422" customWidth="1"/>
    <col min="12284" max="12284" width="5.625" style="1422" customWidth="1"/>
    <col min="12285" max="12286" width="6" style="1422" customWidth="1"/>
    <col min="12287" max="12287" width="7.125" style="1422" customWidth="1"/>
    <col min="12288" max="12288" width="7.875" style="1422" customWidth="1"/>
    <col min="12289" max="12290" width="0" style="1422" hidden="1" customWidth="1"/>
    <col min="12291" max="12314" width="8.125" style="1422" customWidth="1"/>
    <col min="12315" max="12525" width="11" style="1422" customWidth="1"/>
    <col min="12526" max="12526" width="3.875" style="1422" customWidth="1"/>
    <col min="12527" max="12527" width="44.125" style="1422" customWidth="1"/>
    <col min="12528" max="12528" width="6.625" style="1422" customWidth="1"/>
    <col min="12529" max="12529" width="0" style="1422" hidden="1" customWidth="1"/>
    <col min="12530" max="12530" width="7" style="1422" customWidth="1"/>
    <col min="12531" max="12531" width="6.875" style="1422" customWidth="1"/>
    <col min="12532" max="12532" width="8.375" style="1422" customWidth="1"/>
    <col min="12533" max="12533" width="6.125" style="1422" customWidth="1"/>
    <col min="12534" max="12534" width="6.375" style="1422" customWidth="1"/>
    <col min="12535" max="12538" width="5.875" style="1422" customWidth="1"/>
    <col min="12539" max="12539" width="6" style="1422" customWidth="1"/>
    <col min="12540" max="12540" width="5.625" style="1422" customWidth="1"/>
    <col min="12541" max="12542" width="6" style="1422" customWidth="1"/>
    <col min="12543" max="12543" width="7.125" style="1422" customWidth="1"/>
    <col min="12544" max="12544" width="7.875" style="1422" customWidth="1"/>
    <col min="12545" max="12546" width="0" style="1422" hidden="1" customWidth="1"/>
    <col min="12547" max="12570" width="8.125" style="1422" customWidth="1"/>
    <col min="12571" max="12781" width="11" style="1422" customWidth="1"/>
    <col min="12782" max="12782" width="3.875" style="1422" customWidth="1"/>
    <col min="12783" max="12783" width="44.125" style="1422" customWidth="1"/>
    <col min="12784" max="12784" width="6.625" style="1422" customWidth="1"/>
    <col min="12785" max="12785" width="0" style="1422" hidden="1" customWidth="1"/>
    <col min="12786" max="12786" width="7" style="1422" customWidth="1"/>
    <col min="12787" max="12787" width="6.875" style="1422" customWidth="1"/>
    <col min="12788" max="12788" width="8.375" style="1422" customWidth="1"/>
    <col min="12789" max="12789" width="6.125" style="1422" customWidth="1"/>
    <col min="12790" max="12790" width="6.375" style="1422" customWidth="1"/>
    <col min="12791" max="12794" width="5.875" style="1422" customWidth="1"/>
    <col min="12795" max="12795" width="6" style="1422" customWidth="1"/>
    <col min="12796" max="12796" width="5.625" style="1422" customWidth="1"/>
    <col min="12797" max="12798" width="6" style="1422" customWidth="1"/>
    <col min="12799" max="12799" width="7.125" style="1422" customWidth="1"/>
    <col min="12800" max="12800" width="7.875" style="1422" customWidth="1"/>
    <col min="12801" max="12802" width="0" style="1422" hidden="1" customWidth="1"/>
    <col min="12803" max="12826" width="8.125" style="1422" customWidth="1"/>
    <col min="12827" max="13037" width="11" style="1422" customWidth="1"/>
    <col min="13038" max="13038" width="3.875" style="1422" customWidth="1"/>
    <col min="13039" max="13039" width="44.125" style="1422" customWidth="1"/>
    <col min="13040" max="13040" width="6.625" style="1422" customWidth="1"/>
    <col min="13041" max="13041" width="0" style="1422" hidden="1" customWidth="1"/>
    <col min="13042" max="13042" width="7" style="1422" customWidth="1"/>
    <col min="13043" max="13043" width="6.875" style="1422" customWidth="1"/>
    <col min="13044" max="13044" width="8.375" style="1422" customWidth="1"/>
    <col min="13045" max="13045" width="6.125" style="1422" customWidth="1"/>
    <col min="13046" max="13046" width="6.375" style="1422" customWidth="1"/>
    <col min="13047" max="13050" width="5.875" style="1422" customWidth="1"/>
    <col min="13051" max="13051" width="6" style="1422" customWidth="1"/>
    <col min="13052" max="13052" width="5.625" style="1422" customWidth="1"/>
    <col min="13053" max="13054" width="6" style="1422" customWidth="1"/>
    <col min="13055" max="13055" width="7.125" style="1422" customWidth="1"/>
    <col min="13056" max="13056" width="7.875" style="1422" customWidth="1"/>
    <col min="13057" max="13058" width="0" style="1422" hidden="1" customWidth="1"/>
    <col min="13059" max="13082" width="8.125" style="1422" customWidth="1"/>
    <col min="13083" max="13293" width="11" style="1422" customWidth="1"/>
    <col min="13294" max="13294" width="3.875" style="1422" customWidth="1"/>
    <col min="13295" max="13295" width="44.125" style="1422" customWidth="1"/>
    <col min="13296" max="13296" width="6.625" style="1422" customWidth="1"/>
    <col min="13297" max="13297" width="0" style="1422" hidden="1" customWidth="1"/>
    <col min="13298" max="13298" width="7" style="1422" customWidth="1"/>
    <col min="13299" max="13299" width="6.875" style="1422" customWidth="1"/>
    <col min="13300" max="13300" width="8.375" style="1422" customWidth="1"/>
    <col min="13301" max="13301" width="6.125" style="1422" customWidth="1"/>
    <col min="13302" max="13302" width="6.375" style="1422" customWidth="1"/>
    <col min="13303" max="13306" width="5.875" style="1422" customWidth="1"/>
    <col min="13307" max="13307" width="6" style="1422" customWidth="1"/>
    <col min="13308" max="13308" width="5.625" style="1422" customWidth="1"/>
    <col min="13309" max="13310" width="6" style="1422" customWidth="1"/>
    <col min="13311" max="13311" width="7.125" style="1422" customWidth="1"/>
    <col min="13312" max="13312" width="7.875" style="1422" customWidth="1"/>
    <col min="13313" max="13314" width="0" style="1422" hidden="1" customWidth="1"/>
    <col min="13315" max="13338" width="8.125" style="1422" customWidth="1"/>
    <col min="13339" max="13549" width="11" style="1422" customWidth="1"/>
    <col min="13550" max="13550" width="3.875" style="1422" customWidth="1"/>
    <col min="13551" max="13551" width="44.125" style="1422" customWidth="1"/>
    <col min="13552" max="13552" width="6.625" style="1422" customWidth="1"/>
    <col min="13553" max="13553" width="0" style="1422" hidden="1" customWidth="1"/>
    <col min="13554" max="13554" width="7" style="1422" customWidth="1"/>
    <col min="13555" max="13555" width="6.875" style="1422" customWidth="1"/>
    <col min="13556" max="13556" width="8.375" style="1422" customWidth="1"/>
    <col min="13557" max="13557" width="6.125" style="1422" customWidth="1"/>
    <col min="13558" max="13558" width="6.375" style="1422" customWidth="1"/>
    <col min="13559" max="13562" width="5.875" style="1422" customWidth="1"/>
    <col min="13563" max="13563" width="6" style="1422" customWidth="1"/>
    <col min="13564" max="13564" width="5.625" style="1422" customWidth="1"/>
    <col min="13565" max="13566" width="6" style="1422" customWidth="1"/>
    <col min="13567" max="13567" width="7.125" style="1422" customWidth="1"/>
    <col min="13568" max="13568" width="7.875" style="1422" customWidth="1"/>
    <col min="13569" max="13570" width="0" style="1422" hidden="1" customWidth="1"/>
    <col min="13571" max="13594" width="8.125" style="1422" customWidth="1"/>
    <col min="13595" max="13805" width="11" style="1422" customWidth="1"/>
    <col min="13806" max="13806" width="3.875" style="1422" customWidth="1"/>
    <col min="13807" max="13807" width="44.125" style="1422" customWidth="1"/>
    <col min="13808" max="13808" width="6.625" style="1422" customWidth="1"/>
    <col min="13809" max="13809" width="0" style="1422" hidden="1" customWidth="1"/>
    <col min="13810" max="13810" width="7" style="1422" customWidth="1"/>
    <col min="13811" max="13811" width="6.875" style="1422" customWidth="1"/>
    <col min="13812" max="13812" width="8.375" style="1422" customWidth="1"/>
    <col min="13813" max="13813" width="6.125" style="1422" customWidth="1"/>
    <col min="13814" max="13814" width="6.375" style="1422" customWidth="1"/>
    <col min="13815" max="13818" width="5.875" style="1422" customWidth="1"/>
    <col min="13819" max="13819" width="6" style="1422" customWidth="1"/>
    <col min="13820" max="13820" width="5.625" style="1422" customWidth="1"/>
    <col min="13821" max="13822" width="6" style="1422" customWidth="1"/>
    <col min="13823" max="13823" width="7.125" style="1422" customWidth="1"/>
    <col min="13824" max="13824" width="7.875" style="1422" customWidth="1"/>
    <col min="13825" max="13826" width="0" style="1422" hidden="1" customWidth="1"/>
    <col min="13827" max="13850" width="8.125" style="1422" customWidth="1"/>
    <col min="13851" max="14061" width="11" style="1422" customWidth="1"/>
    <col min="14062" max="14062" width="3.875" style="1422" customWidth="1"/>
    <col min="14063" max="14063" width="44.125" style="1422" customWidth="1"/>
    <col min="14064" max="14064" width="6.625" style="1422" customWidth="1"/>
    <col min="14065" max="14065" width="0" style="1422" hidden="1" customWidth="1"/>
    <col min="14066" max="14066" width="7" style="1422" customWidth="1"/>
    <col min="14067" max="14067" width="6.875" style="1422" customWidth="1"/>
    <col min="14068" max="14068" width="8.375" style="1422" customWidth="1"/>
    <col min="14069" max="14069" width="6.125" style="1422" customWidth="1"/>
    <col min="14070" max="14070" width="6.375" style="1422" customWidth="1"/>
    <col min="14071" max="14074" width="5.875" style="1422" customWidth="1"/>
    <col min="14075" max="14075" width="6" style="1422" customWidth="1"/>
    <col min="14076" max="14076" width="5.625" style="1422" customWidth="1"/>
    <col min="14077" max="14078" width="6" style="1422" customWidth="1"/>
    <col min="14079" max="14079" width="7.125" style="1422" customWidth="1"/>
    <col min="14080" max="14080" width="7.875" style="1422" customWidth="1"/>
    <col min="14081" max="14082" width="0" style="1422" hidden="1" customWidth="1"/>
    <col min="14083" max="14106" width="8.125" style="1422" customWidth="1"/>
    <col min="14107" max="14317" width="11" style="1422" customWidth="1"/>
    <col min="14318" max="14318" width="3.875" style="1422" customWidth="1"/>
    <col min="14319" max="14319" width="44.125" style="1422" customWidth="1"/>
    <col min="14320" max="14320" width="6.625" style="1422" customWidth="1"/>
    <col min="14321" max="14321" width="0" style="1422" hidden="1" customWidth="1"/>
    <col min="14322" max="14322" width="7" style="1422" customWidth="1"/>
    <col min="14323" max="14323" width="6.875" style="1422" customWidth="1"/>
    <col min="14324" max="14324" width="8.375" style="1422" customWidth="1"/>
    <col min="14325" max="14325" width="6.125" style="1422" customWidth="1"/>
    <col min="14326" max="14326" width="6.375" style="1422" customWidth="1"/>
    <col min="14327" max="14330" width="5.875" style="1422" customWidth="1"/>
    <col min="14331" max="14331" width="6" style="1422" customWidth="1"/>
    <col min="14332" max="14332" width="5.625" style="1422" customWidth="1"/>
    <col min="14333" max="14334" width="6" style="1422" customWidth="1"/>
    <col min="14335" max="14335" width="7.125" style="1422" customWidth="1"/>
    <col min="14336" max="14336" width="7.875" style="1422" customWidth="1"/>
    <col min="14337" max="14338" width="0" style="1422" hidden="1" customWidth="1"/>
    <col min="14339" max="14362" width="8.125" style="1422" customWidth="1"/>
    <col min="14363" max="14573" width="11" style="1422" customWidth="1"/>
    <col min="14574" max="14574" width="3.875" style="1422" customWidth="1"/>
    <col min="14575" max="14575" width="44.125" style="1422" customWidth="1"/>
    <col min="14576" max="14576" width="6.625" style="1422" customWidth="1"/>
    <col min="14577" max="14577" width="0" style="1422" hidden="1" customWidth="1"/>
    <col min="14578" max="14578" width="7" style="1422" customWidth="1"/>
    <col min="14579" max="14579" width="6.875" style="1422" customWidth="1"/>
    <col min="14580" max="14580" width="8.375" style="1422" customWidth="1"/>
    <col min="14581" max="14581" width="6.125" style="1422" customWidth="1"/>
    <col min="14582" max="14582" width="6.375" style="1422" customWidth="1"/>
    <col min="14583" max="14586" width="5.875" style="1422" customWidth="1"/>
    <col min="14587" max="14587" width="6" style="1422" customWidth="1"/>
    <col min="14588" max="14588" width="5.625" style="1422" customWidth="1"/>
    <col min="14589" max="14590" width="6" style="1422" customWidth="1"/>
    <col min="14591" max="14591" width="7.125" style="1422" customWidth="1"/>
    <col min="14592" max="14592" width="7.875" style="1422" customWidth="1"/>
    <col min="14593" max="14594" width="0" style="1422" hidden="1" customWidth="1"/>
    <col min="14595" max="14618" width="8.125" style="1422" customWidth="1"/>
    <col min="14619" max="14829" width="11" style="1422" customWidth="1"/>
    <col min="14830" max="14830" width="3.875" style="1422" customWidth="1"/>
    <col min="14831" max="14831" width="44.125" style="1422" customWidth="1"/>
    <col min="14832" max="14832" width="6.625" style="1422" customWidth="1"/>
    <col min="14833" max="14833" width="0" style="1422" hidden="1" customWidth="1"/>
    <col min="14834" max="14834" width="7" style="1422" customWidth="1"/>
    <col min="14835" max="14835" width="6.875" style="1422" customWidth="1"/>
    <col min="14836" max="14836" width="8.375" style="1422" customWidth="1"/>
    <col min="14837" max="14837" width="6.125" style="1422" customWidth="1"/>
    <col min="14838" max="14838" width="6.375" style="1422" customWidth="1"/>
    <col min="14839" max="14842" width="5.875" style="1422" customWidth="1"/>
    <col min="14843" max="14843" width="6" style="1422" customWidth="1"/>
    <col min="14844" max="14844" width="5.625" style="1422" customWidth="1"/>
    <col min="14845" max="14846" width="6" style="1422" customWidth="1"/>
    <col min="14847" max="14847" width="7.125" style="1422" customWidth="1"/>
    <col min="14848" max="14848" width="7.875" style="1422" customWidth="1"/>
    <col min="14849" max="14850" width="0" style="1422" hidden="1" customWidth="1"/>
    <col min="14851" max="14874" width="8.125" style="1422" customWidth="1"/>
    <col min="14875" max="15085" width="11" style="1422" customWidth="1"/>
    <col min="15086" max="15086" width="3.875" style="1422" customWidth="1"/>
    <col min="15087" max="15087" width="44.125" style="1422" customWidth="1"/>
    <col min="15088" max="15088" width="6.625" style="1422" customWidth="1"/>
    <col min="15089" max="15089" width="0" style="1422" hidden="1" customWidth="1"/>
    <col min="15090" max="15090" width="7" style="1422" customWidth="1"/>
    <col min="15091" max="15091" width="6.875" style="1422" customWidth="1"/>
    <col min="15092" max="15092" width="8.375" style="1422" customWidth="1"/>
    <col min="15093" max="15093" width="6.125" style="1422" customWidth="1"/>
    <col min="15094" max="15094" width="6.375" style="1422" customWidth="1"/>
    <col min="15095" max="15098" width="5.875" style="1422" customWidth="1"/>
    <col min="15099" max="15099" width="6" style="1422" customWidth="1"/>
    <col min="15100" max="15100" width="5.625" style="1422" customWidth="1"/>
    <col min="15101" max="15102" width="6" style="1422" customWidth="1"/>
    <col min="15103" max="15103" width="7.125" style="1422" customWidth="1"/>
    <col min="15104" max="15104" width="7.875" style="1422" customWidth="1"/>
    <col min="15105" max="15106" width="0" style="1422" hidden="1" customWidth="1"/>
    <col min="15107" max="15130" width="8.125" style="1422" customWidth="1"/>
    <col min="15131" max="15341" width="11" style="1422" customWidth="1"/>
    <col min="15342" max="15342" width="3.875" style="1422" customWidth="1"/>
    <col min="15343" max="15343" width="44.125" style="1422" customWidth="1"/>
    <col min="15344" max="15344" width="6.625" style="1422" customWidth="1"/>
    <col min="15345" max="15345" width="0" style="1422" hidden="1" customWidth="1"/>
    <col min="15346" max="15346" width="7" style="1422" customWidth="1"/>
    <col min="15347" max="15347" width="6.875" style="1422" customWidth="1"/>
    <col min="15348" max="15348" width="8.375" style="1422" customWidth="1"/>
    <col min="15349" max="15349" width="6.125" style="1422" customWidth="1"/>
    <col min="15350" max="15350" width="6.375" style="1422" customWidth="1"/>
    <col min="15351" max="15354" width="5.875" style="1422" customWidth="1"/>
    <col min="15355" max="15355" width="6" style="1422" customWidth="1"/>
    <col min="15356" max="15356" width="5.625" style="1422" customWidth="1"/>
    <col min="15357" max="15358" width="6" style="1422" customWidth="1"/>
    <col min="15359" max="15359" width="7.125" style="1422" customWidth="1"/>
    <col min="15360" max="15360" width="7.875" style="1422" customWidth="1"/>
    <col min="15361" max="15362" width="0" style="1422" hidden="1" customWidth="1"/>
    <col min="15363" max="15386" width="8.125" style="1422" customWidth="1"/>
    <col min="15387" max="15597" width="11" style="1422" customWidth="1"/>
    <col min="15598" max="15598" width="3.875" style="1422" customWidth="1"/>
    <col min="15599" max="15599" width="44.125" style="1422" customWidth="1"/>
    <col min="15600" max="15600" width="6.625" style="1422" customWidth="1"/>
    <col min="15601" max="15601" width="0" style="1422" hidden="1" customWidth="1"/>
    <col min="15602" max="15602" width="7" style="1422" customWidth="1"/>
    <col min="15603" max="15603" width="6.875" style="1422" customWidth="1"/>
    <col min="15604" max="15604" width="8.375" style="1422" customWidth="1"/>
    <col min="15605" max="15605" width="6.125" style="1422" customWidth="1"/>
    <col min="15606" max="15606" width="6.375" style="1422" customWidth="1"/>
    <col min="15607" max="15610" width="5.875" style="1422" customWidth="1"/>
    <col min="15611" max="15611" width="6" style="1422" customWidth="1"/>
    <col min="15612" max="15612" width="5.625" style="1422" customWidth="1"/>
    <col min="15613" max="15614" width="6" style="1422" customWidth="1"/>
    <col min="15615" max="15615" width="7.125" style="1422" customWidth="1"/>
    <col min="15616" max="15616" width="7.875" style="1422" customWidth="1"/>
    <col min="15617" max="15618" width="0" style="1422" hidden="1" customWidth="1"/>
    <col min="15619" max="15642" width="8.125" style="1422" customWidth="1"/>
    <col min="15643" max="15853" width="11" style="1422" customWidth="1"/>
    <col min="15854" max="15854" width="3.875" style="1422" customWidth="1"/>
    <col min="15855" max="15855" width="44.125" style="1422" customWidth="1"/>
    <col min="15856" max="15856" width="6.625" style="1422" customWidth="1"/>
    <col min="15857" max="15857" width="0" style="1422" hidden="1" customWidth="1"/>
    <col min="15858" max="15858" width="7" style="1422" customWidth="1"/>
    <col min="15859" max="15859" width="6.875" style="1422" customWidth="1"/>
    <col min="15860" max="15860" width="8.375" style="1422" customWidth="1"/>
    <col min="15861" max="15861" width="6.125" style="1422" customWidth="1"/>
    <col min="15862" max="15862" width="6.375" style="1422" customWidth="1"/>
    <col min="15863" max="15866" width="5.875" style="1422" customWidth="1"/>
    <col min="15867" max="15867" width="6" style="1422" customWidth="1"/>
    <col min="15868" max="15868" width="5.625" style="1422" customWidth="1"/>
    <col min="15869" max="15870" width="6" style="1422" customWidth="1"/>
    <col min="15871" max="15871" width="7.125" style="1422" customWidth="1"/>
    <col min="15872" max="15872" width="7.875" style="1422" customWidth="1"/>
    <col min="15873" max="15874" width="0" style="1422" hidden="1" customWidth="1"/>
    <col min="15875" max="15898" width="8.125" style="1422" customWidth="1"/>
    <col min="15899" max="16384" width="11" style="1422" customWidth="1"/>
  </cols>
  <sheetData>
    <row r="1" spans="1:17">
      <c r="A1" s="1885"/>
      <c r="B1" s="1885"/>
      <c r="C1" s="1426"/>
      <c r="D1" s="1426"/>
      <c r="F1" s="1426"/>
      <c r="G1" s="1426"/>
      <c r="H1" s="1426"/>
      <c r="I1" s="1426"/>
      <c r="J1" s="1426"/>
      <c r="K1" s="1426"/>
      <c r="L1" s="1426"/>
      <c r="M1" s="1426"/>
      <c r="N1" s="1426"/>
      <c r="O1" s="1426"/>
      <c r="P1" s="1426"/>
      <c r="Q1" s="1426"/>
    </row>
    <row r="2" spans="1:17" ht="15.75" customHeight="1">
      <c r="A2" s="1684" t="s">
        <v>1626</v>
      </c>
      <c r="B2" s="1684"/>
      <c r="C2" s="1684"/>
      <c r="D2" s="1684"/>
      <c r="E2" s="1684"/>
      <c r="F2" s="1684"/>
      <c r="G2" s="1684"/>
      <c r="H2" s="1684"/>
      <c r="I2" s="1684"/>
      <c r="J2" s="1684"/>
      <c r="K2" s="1684"/>
      <c r="L2" s="1684"/>
      <c r="M2" s="1684"/>
      <c r="N2" s="1684"/>
      <c r="O2" s="1684"/>
      <c r="P2" s="1684"/>
      <c r="Q2" s="1684"/>
    </row>
    <row r="3" spans="1:17" ht="25.5" customHeight="1">
      <c r="A3" s="1879" t="s">
        <v>1643</v>
      </c>
      <c r="B3" s="1879"/>
      <c r="C3" s="1879"/>
      <c r="D3" s="1879"/>
      <c r="E3" s="1879"/>
      <c r="F3" s="1879"/>
      <c r="G3" s="1879"/>
      <c r="H3" s="1879"/>
      <c r="I3" s="1879"/>
      <c r="J3" s="1879"/>
      <c r="K3" s="1879"/>
      <c r="L3" s="1879"/>
      <c r="M3" s="1879"/>
      <c r="N3" s="1879"/>
      <c r="O3" s="1879"/>
      <c r="P3" s="1879"/>
      <c r="Q3" s="1879"/>
    </row>
    <row r="4" spans="1:17" ht="27" customHeight="1">
      <c r="A4" s="1671" t="s">
        <v>1396</v>
      </c>
      <c r="B4" s="1771" t="s">
        <v>417</v>
      </c>
      <c r="C4" s="1671" t="s">
        <v>1546</v>
      </c>
      <c r="D4" s="1671" t="s">
        <v>1644</v>
      </c>
      <c r="E4" s="1765" t="s">
        <v>1623</v>
      </c>
      <c r="F4" s="1676" t="s">
        <v>320</v>
      </c>
      <c r="G4" s="1677"/>
      <c r="H4" s="1677"/>
      <c r="I4" s="1677"/>
      <c r="J4" s="1677"/>
      <c r="K4" s="1677"/>
      <c r="L4" s="1677"/>
      <c r="M4" s="1677"/>
      <c r="N4" s="1677"/>
      <c r="O4" s="1677"/>
      <c r="P4" s="1677"/>
      <c r="Q4" s="1678"/>
    </row>
    <row r="5" spans="1:17" ht="49.5" customHeight="1">
      <c r="A5" s="1671"/>
      <c r="B5" s="1771"/>
      <c r="C5" s="1671"/>
      <c r="D5" s="1671"/>
      <c r="E5" s="1766"/>
      <c r="F5" s="1451" t="s">
        <v>1536</v>
      </c>
      <c r="G5" s="1451" t="s">
        <v>1547</v>
      </c>
      <c r="H5" s="1451" t="s">
        <v>1537</v>
      </c>
      <c r="I5" s="1451" t="s">
        <v>1538</v>
      </c>
      <c r="J5" s="1451" t="s">
        <v>1539</v>
      </c>
      <c r="K5" s="1451" t="s">
        <v>1540</v>
      </c>
      <c r="L5" s="1451" t="s">
        <v>1541</v>
      </c>
      <c r="M5" s="1451" t="s">
        <v>1542</v>
      </c>
      <c r="N5" s="1451" t="s">
        <v>1533</v>
      </c>
      <c r="O5" s="1451" t="s">
        <v>1543</v>
      </c>
      <c r="P5" s="1451" t="s">
        <v>1544</v>
      </c>
      <c r="Q5" s="1451" t="s">
        <v>1545</v>
      </c>
    </row>
    <row r="6" spans="1:17" s="18" customFormat="1">
      <c r="A6" s="1517" t="s">
        <v>38</v>
      </c>
      <c r="B6" s="1521" t="s">
        <v>525</v>
      </c>
      <c r="C6" s="1517" t="s">
        <v>504</v>
      </c>
      <c r="D6" s="1593">
        <v>4593</v>
      </c>
      <c r="E6" s="1593">
        <v>4798</v>
      </c>
      <c r="F6" s="1452">
        <v>438</v>
      </c>
      <c r="G6" s="1452">
        <v>509</v>
      </c>
      <c r="H6" s="1523">
        <v>480</v>
      </c>
      <c r="I6" s="1452">
        <v>480</v>
      </c>
      <c r="J6" s="1523">
        <v>469</v>
      </c>
      <c r="K6" s="1523">
        <v>316</v>
      </c>
      <c r="L6" s="1524">
        <v>329</v>
      </c>
      <c r="M6" s="1452">
        <v>270</v>
      </c>
      <c r="N6" s="1452">
        <v>248</v>
      </c>
      <c r="O6" s="1525">
        <v>515</v>
      </c>
      <c r="P6" s="1526">
        <v>416</v>
      </c>
      <c r="Q6" s="1452">
        <v>373</v>
      </c>
    </row>
    <row r="7" spans="1:17">
      <c r="A7" s="1519"/>
      <c r="B7" s="1520" t="s">
        <v>515</v>
      </c>
      <c r="C7" s="1519" t="s">
        <v>504</v>
      </c>
      <c r="D7" s="1461">
        <v>2519</v>
      </c>
      <c r="E7" s="1593">
        <v>2550</v>
      </c>
      <c r="F7" s="1453">
        <v>88</v>
      </c>
      <c r="G7" s="1454">
        <v>273</v>
      </c>
      <c r="H7" s="1527">
        <v>415</v>
      </c>
      <c r="I7" s="1453">
        <v>253</v>
      </c>
      <c r="J7" s="1528">
        <v>235</v>
      </c>
      <c r="K7" s="1527">
        <v>180</v>
      </c>
      <c r="L7" s="1529">
        <v>170</v>
      </c>
      <c r="M7" s="1453">
        <v>120</v>
      </c>
      <c r="N7" s="1453">
        <v>79</v>
      </c>
      <c r="O7" s="1530">
        <v>324</v>
      </c>
      <c r="P7" s="1531">
        <v>295</v>
      </c>
      <c r="Q7" s="1453">
        <v>210</v>
      </c>
    </row>
    <row r="8" spans="1:17" s="18" customFormat="1">
      <c r="A8" s="1517" t="s">
        <v>42</v>
      </c>
      <c r="B8" s="1518" t="s">
        <v>507</v>
      </c>
      <c r="C8" s="1517" t="s">
        <v>486</v>
      </c>
      <c r="D8" s="1462">
        <v>127</v>
      </c>
      <c r="E8" s="1467">
        <v>133</v>
      </c>
      <c r="F8" s="1453">
        <v>12</v>
      </c>
      <c r="G8" s="1453">
        <v>13</v>
      </c>
      <c r="H8" s="1527">
        <v>12</v>
      </c>
      <c r="I8" s="1453">
        <v>14</v>
      </c>
      <c r="J8" s="1528">
        <v>12</v>
      </c>
      <c r="K8" s="1532">
        <v>9</v>
      </c>
      <c r="L8" s="1529">
        <v>10</v>
      </c>
      <c r="M8" s="1453">
        <v>8</v>
      </c>
      <c r="N8" s="1453">
        <v>8</v>
      </c>
      <c r="O8" s="1530">
        <v>13</v>
      </c>
      <c r="P8" s="1531">
        <v>12</v>
      </c>
      <c r="Q8" s="1453">
        <v>10</v>
      </c>
    </row>
    <row r="9" spans="1:17" s="18" customFormat="1">
      <c r="A9" s="1517" t="s">
        <v>44</v>
      </c>
      <c r="B9" s="1518" t="s">
        <v>1628</v>
      </c>
      <c r="C9" s="1517" t="s">
        <v>486</v>
      </c>
      <c r="D9" s="1462"/>
      <c r="E9" s="1467"/>
      <c r="F9" s="1453"/>
      <c r="G9" s="1453"/>
      <c r="H9" s="1527"/>
      <c r="I9" s="1453"/>
      <c r="J9" s="1528"/>
      <c r="K9" s="1532"/>
      <c r="L9" s="1529"/>
      <c r="M9" s="1453"/>
      <c r="N9" s="1453"/>
      <c r="O9" s="1530"/>
      <c r="P9" s="1531"/>
      <c r="Q9" s="1453"/>
    </row>
    <row r="10" spans="1:17" s="1421" customFormat="1">
      <c r="A10" s="1517"/>
      <c r="B10" s="1522" t="s">
        <v>1571</v>
      </c>
      <c r="C10" s="1519" t="s">
        <v>11</v>
      </c>
      <c r="D10" s="1463">
        <v>99.3</v>
      </c>
      <c r="E10" s="1467">
        <v>99.6</v>
      </c>
      <c r="F10" s="1455">
        <v>100</v>
      </c>
      <c r="G10" s="1456">
        <v>98.6</v>
      </c>
      <c r="H10" s="1528">
        <v>98</v>
      </c>
      <c r="I10" s="1456">
        <v>100</v>
      </c>
      <c r="J10" s="1533">
        <v>100</v>
      </c>
      <c r="K10" s="1534">
        <v>100</v>
      </c>
      <c r="L10" s="1535">
        <v>100</v>
      </c>
      <c r="M10" s="1457">
        <v>100</v>
      </c>
      <c r="N10" s="1456">
        <v>100</v>
      </c>
      <c r="O10" s="1536">
        <v>99</v>
      </c>
      <c r="P10" s="1537">
        <v>100</v>
      </c>
      <c r="Q10" s="1456">
        <v>99</v>
      </c>
    </row>
    <row r="11" spans="1:17" s="1426" customFormat="1">
      <c r="A11" s="1519"/>
      <c r="B11" s="1522" t="s">
        <v>521</v>
      </c>
      <c r="C11" s="1519" t="s">
        <v>11</v>
      </c>
      <c r="D11" s="1463">
        <v>99.7</v>
      </c>
      <c r="E11" s="1467">
        <v>99.8</v>
      </c>
      <c r="F11" s="1455">
        <v>100</v>
      </c>
      <c r="G11" s="1456">
        <v>100</v>
      </c>
      <c r="H11" s="1528">
        <v>100</v>
      </c>
      <c r="I11" s="1456">
        <v>100</v>
      </c>
      <c r="J11" s="1533">
        <v>100</v>
      </c>
      <c r="K11" s="1534">
        <v>100</v>
      </c>
      <c r="L11" s="1535">
        <v>100</v>
      </c>
      <c r="M11" s="1456">
        <v>99</v>
      </c>
      <c r="N11" s="1456">
        <v>100</v>
      </c>
      <c r="O11" s="1536">
        <v>99</v>
      </c>
      <c r="P11" s="1537">
        <v>100</v>
      </c>
      <c r="Q11" s="1456">
        <v>100</v>
      </c>
    </row>
    <row r="12" spans="1:17" s="1426" customFormat="1">
      <c r="A12" s="1519"/>
      <c r="B12" s="1522" t="s">
        <v>522</v>
      </c>
      <c r="C12" s="1519" t="s">
        <v>11</v>
      </c>
      <c r="D12" s="1463">
        <v>98.7</v>
      </c>
      <c r="E12" s="1467">
        <v>98.6</v>
      </c>
      <c r="F12" s="1455">
        <v>99</v>
      </c>
      <c r="G12" s="1456">
        <v>98.2</v>
      </c>
      <c r="H12" s="1528">
        <v>99.3</v>
      </c>
      <c r="I12" s="1456">
        <v>99</v>
      </c>
      <c r="J12" s="1533">
        <v>98.2</v>
      </c>
      <c r="K12" s="1534">
        <v>99.3</v>
      </c>
      <c r="L12" s="1538">
        <v>99.43</v>
      </c>
      <c r="M12" s="1456">
        <v>98</v>
      </c>
      <c r="N12" s="1456">
        <v>99</v>
      </c>
      <c r="O12" s="1536">
        <v>98</v>
      </c>
      <c r="P12" s="1537">
        <v>99</v>
      </c>
      <c r="Q12" s="1456">
        <v>98</v>
      </c>
    </row>
    <row r="13" spans="1:17" s="1426" customFormat="1">
      <c r="A13" s="1519"/>
      <c r="B13" s="1522" t="s">
        <v>1554</v>
      </c>
      <c r="C13" s="1519" t="s">
        <v>11</v>
      </c>
      <c r="D13" s="1463">
        <v>100</v>
      </c>
      <c r="E13" s="1467">
        <v>100</v>
      </c>
      <c r="F13" s="1458">
        <v>137.30000000000001</v>
      </c>
      <c r="G13" s="1456">
        <v>99.4</v>
      </c>
      <c r="H13" s="1528">
        <v>99.1</v>
      </c>
      <c r="I13" s="1456">
        <v>99.3</v>
      </c>
      <c r="J13" s="1533">
        <v>98.2</v>
      </c>
      <c r="K13" s="1539">
        <v>99.3</v>
      </c>
      <c r="L13" s="1538">
        <v>99.43</v>
      </c>
      <c r="M13" s="1456">
        <v>98.9</v>
      </c>
      <c r="N13" s="1456">
        <v>99</v>
      </c>
      <c r="O13" s="1536">
        <v>99</v>
      </c>
      <c r="P13" s="1540">
        <v>99</v>
      </c>
      <c r="Q13" s="1456">
        <v>99</v>
      </c>
    </row>
    <row r="14" spans="1:17" s="1426" customFormat="1">
      <c r="A14" s="1519"/>
      <c r="B14" s="1522" t="s">
        <v>1555</v>
      </c>
      <c r="C14" s="1519" t="s">
        <v>11</v>
      </c>
      <c r="D14" s="1463">
        <v>1.3</v>
      </c>
      <c r="E14" s="1467">
        <v>1.4000000000000057</v>
      </c>
      <c r="F14" s="1455">
        <v>0</v>
      </c>
      <c r="G14" s="1456">
        <v>0.6</v>
      </c>
      <c r="H14" s="1528">
        <v>0.9</v>
      </c>
      <c r="I14" s="1456">
        <v>0.7</v>
      </c>
      <c r="J14" s="1533">
        <v>1.8</v>
      </c>
      <c r="K14" s="1541">
        <v>0.7</v>
      </c>
      <c r="L14" s="1542">
        <v>0.6</v>
      </c>
      <c r="M14" s="1456">
        <v>1.1000000000000001</v>
      </c>
      <c r="N14" s="1456">
        <v>1</v>
      </c>
      <c r="O14" s="1536">
        <v>1</v>
      </c>
      <c r="P14" s="1537">
        <v>1</v>
      </c>
      <c r="Q14" s="1456">
        <v>1</v>
      </c>
    </row>
    <row r="15" spans="1:17" s="1426" customFormat="1">
      <c r="A15" s="1519"/>
      <c r="B15" s="1522" t="s">
        <v>517</v>
      </c>
      <c r="C15" s="1519" t="s">
        <v>11</v>
      </c>
      <c r="D15" s="1463">
        <v>46.9</v>
      </c>
      <c r="E15" s="1467">
        <v>47.8</v>
      </c>
      <c r="F15" s="1458">
        <v>47</v>
      </c>
      <c r="G15" s="1456">
        <v>47.7</v>
      </c>
      <c r="H15" s="1541">
        <v>42.76</v>
      </c>
      <c r="I15" s="1456">
        <v>53</v>
      </c>
      <c r="J15" s="1533">
        <v>45.3</v>
      </c>
      <c r="K15" s="1534">
        <v>48.2</v>
      </c>
      <c r="L15" s="1542">
        <v>51.67</v>
      </c>
      <c r="M15" s="1456">
        <v>48</v>
      </c>
      <c r="N15" s="1456">
        <v>48</v>
      </c>
      <c r="O15" s="1543">
        <v>37.6</v>
      </c>
      <c r="P15" s="1540">
        <v>52</v>
      </c>
      <c r="Q15" s="1456">
        <v>47.4</v>
      </c>
    </row>
    <row r="16" spans="1:17" s="1426" customFormat="1">
      <c r="A16" s="1519"/>
      <c r="B16" s="1522" t="s">
        <v>511</v>
      </c>
      <c r="C16" s="1519" t="s">
        <v>11</v>
      </c>
      <c r="D16" s="1463">
        <v>0.2</v>
      </c>
      <c r="E16" s="1467">
        <v>0.8</v>
      </c>
      <c r="F16" s="1459">
        <v>0.7</v>
      </c>
      <c r="G16" s="1460">
        <v>0</v>
      </c>
      <c r="H16" s="1541">
        <v>0.9</v>
      </c>
      <c r="I16" s="1460">
        <v>0</v>
      </c>
      <c r="J16" s="1533">
        <v>0</v>
      </c>
      <c r="K16" s="1534">
        <v>0.7</v>
      </c>
      <c r="L16" s="1538" t="s">
        <v>9</v>
      </c>
      <c r="M16" s="1456">
        <v>1.1000000000000001</v>
      </c>
      <c r="N16" s="1454">
        <v>0</v>
      </c>
      <c r="O16" s="1543">
        <v>0</v>
      </c>
      <c r="P16" s="1540">
        <v>0</v>
      </c>
      <c r="Q16" s="1454">
        <v>1</v>
      </c>
    </row>
    <row r="17" spans="1:17" s="1426" customFormat="1">
      <c r="A17" s="1519"/>
      <c r="B17" s="1522" t="s">
        <v>518</v>
      </c>
      <c r="C17" s="1519" t="s">
        <v>11</v>
      </c>
      <c r="D17" s="1463">
        <v>0.2</v>
      </c>
      <c r="E17" s="1467">
        <v>0.3</v>
      </c>
      <c r="F17" s="1458">
        <v>0.7</v>
      </c>
      <c r="G17" s="1456">
        <v>0.2</v>
      </c>
      <c r="H17" s="1541">
        <v>0.92</v>
      </c>
      <c r="I17" s="1454">
        <v>0.21</v>
      </c>
      <c r="J17" s="1533">
        <v>0.8</v>
      </c>
      <c r="K17" s="1541" t="s">
        <v>1572</v>
      </c>
      <c r="L17" s="1544">
        <v>0.6</v>
      </c>
      <c r="M17" s="1456">
        <v>0</v>
      </c>
      <c r="N17" s="1456">
        <v>1.2</v>
      </c>
      <c r="O17" s="1541">
        <v>1</v>
      </c>
      <c r="P17" s="1540">
        <v>1</v>
      </c>
      <c r="Q17" s="1456">
        <v>1</v>
      </c>
    </row>
    <row r="18" spans="1:17" s="1426" customFormat="1">
      <c r="A18" s="1519"/>
      <c r="B18" s="1522" t="s">
        <v>1556</v>
      </c>
      <c r="C18" s="1519" t="s">
        <v>11</v>
      </c>
      <c r="D18" s="1463">
        <v>100</v>
      </c>
      <c r="E18" s="1467">
        <v>100</v>
      </c>
      <c r="F18" s="1455">
        <v>100</v>
      </c>
      <c r="G18" s="1456">
        <v>100</v>
      </c>
      <c r="H18" s="1528">
        <v>100</v>
      </c>
      <c r="I18" s="1456">
        <v>100</v>
      </c>
      <c r="J18" s="1533">
        <v>100</v>
      </c>
      <c r="K18" s="1534">
        <v>99</v>
      </c>
      <c r="L18" s="1535">
        <v>100</v>
      </c>
      <c r="M18" s="1456">
        <v>100</v>
      </c>
      <c r="N18" s="1456">
        <v>100</v>
      </c>
      <c r="O18" s="1545">
        <v>100</v>
      </c>
      <c r="P18" s="1537">
        <v>100</v>
      </c>
      <c r="Q18" s="1456">
        <v>100</v>
      </c>
    </row>
    <row r="19" spans="1:17" s="1432" customFormat="1" ht="12.75">
      <c r="A19" s="1519"/>
      <c r="B19" s="1522" t="s">
        <v>1557</v>
      </c>
      <c r="C19" s="1519" t="s">
        <v>11</v>
      </c>
      <c r="D19" s="1463">
        <v>98.4</v>
      </c>
      <c r="E19" s="1467">
        <v>98.2</v>
      </c>
      <c r="F19" s="1455">
        <v>100</v>
      </c>
      <c r="G19" s="1456">
        <v>100</v>
      </c>
      <c r="H19" s="1528">
        <v>96</v>
      </c>
      <c r="I19" s="1456">
        <v>96.9</v>
      </c>
      <c r="J19" s="1533">
        <v>85.16</v>
      </c>
      <c r="K19" s="1534">
        <v>98</v>
      </c>
      <c r="L19" s="1535">
        <v>100</v>
      </c>
      <c r="M19" s="1456">
        <v>97</v>
      </c>
      <c r="N19" s="1456">
        <v>100</v>
      </c>
      <c r="O19" s="1545">
        <v>100</v>
      </c>
      <c r="P19" s="1537">
        <v>100</v>
      </c>
      <c r="Q19" s="1456">
        <v>98</v>
      </c>
    </row>
    <row r="20" spans="1:17" s="18" customFormat="1">
      <c r="A20" s="1517" t="s">
        <v>48</v>
      </c>
      <c r="B20" s="1518" t="s">
        <v>534</v>
      </c>
      <c r="C20" s="1517"/>
      <c r="D20" s="1462"/>
      <c r="E20" s="1462"/>
      <c r="F20" s="1462"/>
      <c r="G20" s="1462"/>
      <c r="H20" s="1462"/>
      <c r="I20" s="1462"/>
      <c r="J20" s="1462"/>
      <c r="K20" s="1462"/>
      <c r="L20" s="1462"/>
      <c r="M20" s="1462"/>
      <c r="N20" s="1462"/>
      <c r="O20" s="1462"/>
      <c r="P20" s="1462"/>
      <c r="Q20" s="1462"/>
    </row>
    <row r="21" spans="1:17" s="18" customFormat="1">
      <c r="A21" s="1517"/>
      <c r="B21" s="1518" t="s">
        <v>535</v>
      </c>
      <c r="C21" s="1517" t="s">
        <v>31</v>
      </c>
      <c r="D21" s="1462">
        <v>12</v>
      </c>
      <c r="E21" s="1462">
        <f>SUM(F21:Q21)</f>
        <v>12</v>
      </c>
      <c r="F21" s="1462">
        <v>1</v>
      </c>
      <c r="G21" s="1462">
        <v>1</v>
      </c>
      <c r="H21" s="1462">
        <v>1</v>
      </c>
      <c r="I21" s="1462">
        <v>1</v>
      </c>
      <c r="J21" s="1462">
        <v>1</v>
      </c>
      <c r="K21" s="1462">
        <v>1</v>
      </c>
      <c r="L21" s="1462">
        <v>1</v>
      </c>
      <c r="M21" s="1462">
        <v>1</v>
      </c>
      <c r="N21" s="1462">
        <v>1</v>
      </c>
      <c r="O21" s="1462">
        <v>1</v>
      </c>
      <c r="P21" s="1462">
        <v>1</v>
      </c>
      <c r="Q21" s="1462">
        <v>1</v>
      </c>
    </row>
    <row r="22" spans="1:17">
      <c r="A22" s="1519">
        <v>5</v>
      </c>
      <c r="B22" s="1553" t="s">
        <v>541</v>
      </c>
      <c r="C22" s="1519" t="s">
        <v>31</v>
      </c>
      <c r="D22" s="1461">
        <v>12</v>
      </c>
      <c r="E22" s="1461">
        <v>12</v>
      </c>
      <c r="F22" s="1461">
        <v>1</v>
      </c>
      <c r="G22" s="1461">
        <v>1</v>
      </c>
      <c r="H22" s="1461">
        <v>1</v>
      </c>
      <c r="I22" s="1461">
        <v>1</v>
      </c>
      <c r="J22" s="1461">
        <v>1</v>
      </c>
      <c r="K22" s="1461">
        <v>1</v>
      </c>
      <c r="L22" s="1461">
        <v>1</v>
      </c>
      <c r="M22" s="1461">
        <v>1</v>
      </c>
      <c r="N22" s="1461">
        <v>1</v>
      </c>
      <c r="O22" s="1461">
        <v>1</v>
      </c>
      <c r="P22" s="1461">
        <v>1</v>
      </c>
      <c r="Q22" s="1461">
        <v>1</v>
      </c>
    </row>
    <row r="23" spans="1:17">
      <c r="A23" s="1519">
        <v>6</v>
      </c>
      <c r="B23" s="1553" t="s">
        <v>542</v>
      </c>
      <c r="C23" s="1519" t="s">
        <v>31</v>
      </c>
      <c r="D23" s="1461">
        <v>12</v>
      </c>
      <c r="E23" s="1461">
        <v>12</v>
      </c>
      <c r="F23" s="1461">
        <v>1</v>
      </c>
      <c r="G23" s="1461">
        <v>1</v>
      </c>
      <c r="H23" s="1461">
        <v>1</v>
      </c>
      <c r="I23" s="1461">
        <v>1</v>
      </c>
      <c r="J23" s="1461">
        <v>1</v>
      </c>
      <c r="K23" s="1461">
        <v>1</v>
      </c>
      <c r="L23" s="1461">
        <v>1</v>
      </c>
      <c r="M23" s="1461">
        <v>1</v>
      </c>
      <c r="N23" s="1461">
        <v>1</v>
      </c>
      <c r="O23" s="1461">
        <v>1</v>
      </c>
      <c r="P23" s="1461">
        <v>1</v>
      </c>
      <c r="Q23" s="1461">
        <v>1</v>
      </c>
    </row>
    <row r="24" spans="1:17" s="18" customFormat="1">
      <c r="A24" s="1517" t="s">
        <v>55</v>
      </c>
      <c r="B24" s="1518" t="s">
        <v>552</v>
      </c>
      <c r="C24" s="1517" t="s">
        <v>547</v>
      </c>
      <c r="D24" s="1462">
        <v>12</v>
      </c>
      <c r="E24" s="1462">
        <f>SUM(F24:Q24)</f>
        <v>12</v>
      </c>
      <c r="F24" s="1462">
        <v>1</v>
      </c>
      <c r="G24" s="1462">
        <v>1</v>
      </c>
      <c r="H24" s="1462">
        <v>1</v>
      </c>
      <c r="I24" s="1462">
        <v>1</v>
      </c>
      <c r="J24" s="1462">
        <v>1</v>
      </c>
      <c r="K24" s="1462">
        <v>1</v>
      </c>
      <c r="L24" s="1462">
        <v>1</v>
      </c>
      <c r="M24" s="1462">
        <v>1</v>
      </c>
      <c r="N24" s="1462">
        <v>1</v>
      </c>
      <c r="O24" s="1462">
        <v>1</v>
      </c>
      <c r="P24" s="1462">
        <v>1</v>
      </c>
      <c r="Q24" s="1462">
        <v>1</v>
      </c>
    </row>
    <row r="25" spans="1:17">
      <c r="A25" s="1519"/>
      <c r="B25" s="1520" t="s">
        <v>1568</v>
      </c>
      <c r="C25" s="1519" t="s">
        <v>547</v>
      </c>
      <c r="D25" s="1461">
        <v>10</v>
      </c>
      <c r="E25" s="1461">
        <v>12</v>
      </c>
      <c r="F25" s="1461">
        <v>1</v>
      </c>
      <c r="G25" s="1461">
        <v>1</v>
      </c>
      <c r="H25" s="1461">
        <v>1</v>
      </c>
      <c r="I25" s="1461">
        <v>1</v>
      </c>
      <c r="J25" s="1461">
        <v>1</v>
      </c>
      <c r="K25" s="1461">
        <v>1</v>
      </c>
      <c r="L25" s="1461">
        <v>1</v>
      </c>
      <c r="M25" s="1461">
        <v>1</v>
      </c>
      <c r="N25" s="1461">
        <v>1</v>
      </c>
      <c r="O25" s="1461">
        <v>1</v>
      </c>
      <c r="P25" s="1461">
        <v>1</v>
      </c>
      <c r="Q25" s="1461">
        <v>1</v>
      </c>
    </row>
    <row r="26" spans="1:17">
      <c r="A26" s="1519"/>
      <c r="B26" s="1520" t="s">
        <v>1566</v>
      </c>
      <c r="C26" s="1519" t="s">
        <v>547</v>
      </c>
      <c r="D26" s="1461">
        <v>9</v>
      </c>
      <c r="E26" s="1461">
        <v>9</v>
      </c>
      <c r="F26" s="1461"/>
      <c r="G26" s="1461">
        <v>1</v>
      </c>
      <c r="H26" s="1461">
        <v>1</v>
      </c>
      <c r="I26" s="1461">
        <v>1</v>
      </c>
      <c r="J26" s="1461">
        <v>1</v>
      </c>
      <c r="K26" s="1461">
        <v>1</v>
      </c>
      <c r="L26" s="1461">
        <v>1</v>
      </c>
      <c r="M26" s="1461"/>
      <c r="N26" s="1461"/>
      <c r="O26" s="1461">
        <v>1</v>
      </c>
      <c r="P26" s="1461">
        <v>1</v>
      </c>
      <c r="Q26" s="1461">
        <v>1</v>
      </c>
    </row>
    <row r="27" spans="1:17">
      <c r="A27" s="1519"/>
      <c r="B27" s="1520" t="s">
        <v>1569</v>
      </c>
      <c r="C27" s="1519" t="s">
        <v>547</v>
      </c>
      <c r="D27" s="1461"/>
      <c r="E27" s="1461"/>
      <c r="F27" s="1461"/>
      <c r="G27" s="1461"/>
      <c r="H27" s="1461"/>
      <c r="I27" s="1461"/>
      <c r="J27" s="1461"/>
      <c r="K27" s="1461"/>
      <c r="L27" s="1461"/>
      <c r="M27" s="1461"/>
      <c r="N27" s="1461"/>
      <c r="O27" s="1461"/>
      <c r="P27" s="1461"/>
      <c r="Q27" s="1461"/>
    </row>
    <row r="28" spans="1:17">
      <c r="A28" s="1519"/>
      <c r="B28" s="1520" t="s">
        <v>1567</v>
      </c>
      <c r="C28" s="1519"/>
      <c r="D28" s="1461">
        <v>10</v>
      </c>
      <c r="E28" s="1461">
        <v>12</v>
      </c>
      <c r="F28" s="1461">
        <v>1</v>
      </c>
      <c r="G28" s="1461">
        <v>1</v>
      </c>
      <c r="H28" s="1461">
        <v>1</v>
      </c>
      <c r="I28" s="1461">
        <v>1</v>
      </c>
      <c r="J28" s="1461">
        <v>1</v>
      </c>
      <c r="K28" s="1461">
        <v>1</v>
      </c>
      <c r="L28" s="1461">
        <v>1</v>
      </c>
      <c r="M28" s="1461">
        <v>1</v>
      </c>
      <c r="N28" s="1461">
        <v>1</v>
      </c>
      <c r="O28" s="1461">
        <v>1</v>
      </c>
      <c r="P28" s="1461">
        <v>1</v>
      </c>
      <c r="Q28" s="1461">
        <v>1</v>
      </c>
    </row>
    <row r="29" spans="1:17" s="1432" customFormat="1" ht="12.75">
      <c r="A29" s="1519"/>
      <c r="B29" s="1520" t="s">
        <v>1561</v>
      </c>
      <c r="C29" s="1519" t="s">
        <v>1562</v>
      </c>
      <c r="D29" s="1461">
        <v>130</v>
      </c>
      <c r="E29" s="1461">
        <f>SUM(F29:Q29)</f>
        <v>133</v>
      </c>
      <c r="F29" s="1453">
        <v>12</v>
      </c>
      <c r="G29" s="1453">
        <v>13</v>
      </c>
      <c r="H29" s="1527">
        <v>12</v>
      </c>
      <c r="I29" s="1453">
        <v>14</v>
      </c>
      <c r="J29" s="1528">
        <v>12</v>
      </c>
      <c r="K29" s="1532">
        <v>9</v>
      </c>
      <c r="L29" s="1529">
        <v>10</v>
      </c>
      <c r="M29" s="1453">
        <v>8</v>
      </c>
      <c r="N29" s="1453">
        <v>8</v>
      </c>
      <c r="O29" s="1530">
        <v>12</v>
      </c>
      <c r="P29" s="1531">
        <v>12</v>
      </c>
      <c r="Q29" s="1453">
        <v>11</v>
      </c>
    </row>
    <row r="30" spans="1:17" s="1439" customFormat="1" ht="12.75">
      <c r="A30" s="1546"/>
      <c r="B30" s="1547" t="s">
        <v>1563</v>
      </c>
      <c r="C30" s="1519" t="s">
        <v>1562</v>
      </c>
      <c r="D30" s="1548">
        <v>109</v>
      </c>
      <c r="E30" s="1461">
        <v>120</v>
      </c>
      <c r="F30" s="1453">
        <v>12</v>
      </c>
      <c r="G30" s="1453">
        <v>13</v>
      </c>
      <c r="H30" s="1527">
        <v>12</v>
      </c>
      <c r="I30" s="1453">
        <v>10</v>
      </c>
      <c r="J30" s="1528">
        <v>12</v>
      </c>
      <c r="K30" s="1532">
        <v>6</v>
      </c>
      <c r="L30" s="1529">
        <v>10</v>
      </c>
      <c r="M30" s="1453">
        <v>6</v>
      </c>
      <c r="N30" s="1453">
        <v>8</v>
      </c>
      <c r="O30" s="1530">
        <v>12</v>
      </c>
      <c r="P30" s="1531">
        <v>8</v>
      </c>
      <c r="Q30" s="1453">
        <v>11</v>
      </c>
    </row>
    <row r="31" spans="1:17" s="1439" customFormat="1" ht="12.75">
      <c r="A31" s="1546"/>
      <c r="B31" s="1549" t="s">
        <v>1564</v>
      </c>
      <c r="C31" s="1546" t="s">
        <v>11</v>
      </c>
      <c r="D31" s="1548">
        <v>83.846153846153854</v>
      </c>
      <c r="E31" s="1548">
        <f t="shared" ref="E31:F31" si="0">E30/E29*100</f>
        <v>90.225563909774436</v>
      </c>
      <c r="F31" s="1548">
        <f t="shared" si="0"/>
        <v>100</v>
      </c>
      <c r="G31" s="1548">
        <v>100</v>
      </c>
      <c r="H31" s="1548">
        <f t="shared" ref="H31:M31" si="1">H30/H29*100</f>
        <v>100</v>
      </c>
      <c r="I31" s="1548">
        <f t="shared" si="1"/>
        <v>71.428571428571431</v>
      </c>
      <c r="J31" s="1548">
        <f t="shared" si="1"/>
        <v>100</v>
      </c>
      <c r="K31" s="1548">
        <f t="shared" si="1"/>
        <v>66.666666666666657</v>
      </c>
      <c r="L31" s="1548">
        <f t="shared" si="1"/>
        <v>100</v>
      </c>
      <c r="M31" s="1548">
        <f t="shared" si="1"/>
        <v>75</v>
      </c>
      <c r="N31" s="1548">
        <v>100</v>
      </c>
      <c r="O31" s="1548">
        <f t="shared" ref="O31:Q31" si="2">O30/O29*100</f>
        <v>100</v>
      </c>
      <c r="P31" s="1548">
        <f t="shared" si="2"/>
        <v>66.666666666666657</v>
      </c>
      <c r="Q31" s="1548">
        <f t="shared" si="2"/>
        <v>100</v>
      </c>
    </row>
    <row r="32" spans="1:17" s="1426" customFormat="1">
      <c r="A32" s="1550" t="s">
        <v>1276</v>
      </c>
      <c r="B32" s="1518" t="s">
        <v>1579</v>
      </c>
      <c r="C32" s="1551"/>
      <c r="D32" s="1461"/>
      <c r="E32" s="1461"/>
      <c r="F32" s="1461"/>
      <c r="G32" s="1461"/>
      <c r="H32" s="1461"/>
      <c r="I32" s="1461"/>
      <c r="J32" s="1461"/>
      <c r="K32" s="1461"/>
      <c r="L32" s="1461"/>
      <c r="M32" s="1461"/>
      <c r="N32" s="1461"/>
      <c r="O32" s="1461"/>
      <c r="P32" s="1461"/>
      <c r="Q32" s="1461"/>
    </row>
    <row r="33" spans="1:17" s="1426" customFormat="1" ht="25.5">
      <c r="A33" s="1552"/>
      <c r="B33" s="1520" t="s">
        <v>1570</v>
      </c>
      <c r="C33" s="1552" t="s">
        <v>545</v>
      </c>
      <c r="D33" s="1461">
        <v>12</v>
      </c>
      <c r="E33" s="1461">
        <v>12</v>
      </c>
      <c r="F33" s="1461">
        <v>1</v>
      </c>
      <c r="G33" s="1461">
        <v>1</v>
      </c>
      <c r="H33" s="1461">
        <v>1</v>
      </c>
      <c r="I33" s="1461">
        <v>1</v>
      </c>
      <c r="J33" s="1461">
        <v>1</v>
      </c>
      <c r="K33" s="1461">
        <v>1</v>
      </c>
      <c r="L33" s="1461">
        <v>1</v>
      </c>
      <c r="M33" s="1461">
        <v>1</v>
      </c>
      <c r="N33" s="1461">
        <v>1</v>
      </c>
      <c r="O33" s="1461">
        <v>1</v>
      </c>
      <c r="P33" s="1461">
        <v>1</v>
      </c>
      <c r="Q33" s="1461">
        <v>1</v>
      </c>
    </row>
  </sheetData>
  <mergeCells count="9">
    <mergeCell ref="F4:Q4"/>
    <mergeCell ref="A2:Q2"/>
    <mergeCell ref="A3:Q3"/>
    <mergeCell ref="A1:B1"/>
    <mergeCell ref="A4:A5"/>
    <mergeCell ref="B4:B5"/>
    <mergeCell ref="C4:C5"/>
    <mergeCell ref="D4:D5"/>
    <mergeCell ref="E4:E5"/>
  </mergeCells>
  <printOptions horizontalCentered="1"/>
  <pageMargins left="0.2" right="0.2" top="0.5" bottom="0.5" header="0.05" footer="0.05"/>
  <pageSetup paperSize="9" scale="90"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R101"/>
  <sheetViews>
    <sheetView view="pageBreakPreview" zoomScaleNormal="70" zoomScaleSheetLayoutView="100" workbookViewId="0">
      <pane xSplit="2" ySplit="7" topLeftCell="C65" activePane="bottomRight" state="frozen"/>
      <selection activeCell="C33" sqref="C33"/>
      <selection pane="topRight" activeCell="C33" sqref="C33"/>
      <selection pane="bottomLeft" activeCell="C33" sqref="C33"/>
      <selection pane="bottomRight" activeCell="B89" sqref="B89"/>
    </sheetView>
  </sheetViews>
  <sheetFormatPr defaultColWidth="8.625" defaultRowHeight="12.75"/>
  <cols>
    <col min="1" max="1" width="4.375" style="136" customWidth="1"/>
    <col min="2" max="2" width="27" style="600" customWidth="1"/>
    <col min="3" max="3" width="7.625" style="136" customWidth="1"/>
    <col min="4" max="7" width="8" style="136" customWidth="1"/>
    <col min="8" max="8" width="7" style="136" customWidth="1"/>
    <col min="9" max="9" width="7.5" style="136" customWidth="1"/>
    <col min="10" max="17" width="7" style="136" customWidth="1"/>
    <col min="18" max="19" width="6.375" style="136" customWidth="1"/>
    <col min="20" max="16384" width="8.625" style="136"/>
  </cols>
  <sheetData>
    <row r="1" spans="1:252" s="135" customFormat="1" ht="16.5" customHeight="1">
      <c r="A1" s="589" t="s">
        <v>1153</v>
      </c>
      <c r="B1" s="590"/>
      <c r="C1" s="591"/>
      <c r="D1" s="591"/>
      <c r="E1" s="591"/>
      <c r="F1" s="591"/>
      <c r="G1" s="591"/>
      <c r="H1" s="591"/>
      <c r="I1" s="591"/>
      <c r="J1" s="591"/>
      <c r="K1" s="591"/>
      <c r="L1" s="591"/>
      <c r="M1" s="591"/>
      <c r="N1" s="591"/>
      <c r="O1" s="591"/>
      <c r="P1" s="591"/>
      <c r="Q1" s="591"/>
      <c r="R1" s="591"/>
      <c r="S1" s="591"/>
    </row>
    <row r="2" spans="1:252" s="592" customFormat="1" ht="19.5" customHeight="1">
      <c r="A2" s="1723" t="s">
        <v>1154</v>
      </c>
      <c r="B2" s="1723"/>
      <c r="C2" s="1723"/>
      <c r="D2" s="1723"/>
      <c r="E2" s="1723"/>
      <c r="F2" s="1723"/>
      <c r="G2" s="1723"/>
      <c r="H2" s="1723"/>
      <c r="I2" s="1723"/>
      <c r="J2" s="1723"/>
      <c r="K2" s="1723"/>
      <c r="L2" s="1723"/>
      <c r="M2" s="1723"/>
      <c r="N2" s="1723"/>
      <c r="O2" s="1723"/>
      <c r="P2" s="1723"/>
      <c r="Q2" s="1723"/>
      <c r="R2" s="1723"/>
      <c r="S2" s="1723"/>
    </row>
    <row r="3" spans="1:252" s="137" customFormat="1" ht="21.75" customHeight="1">
      <c r="A3" s="1724" t="str">
        <f>'2. CTTH'!A2:J2</f>
        <v>(Kèm theo Báo cáo số:           /BC-UBND ngày            tháng         năm 2023 của UBND huyện Mường Chà)</v>
      </c>
      <c r="B3" s="1724"/>
      <c r="C3" s="1724"/>
      <c r="D3" s="1724"/>
      <c r="E3" s="1724"/>
      <c r="F3" s="1724"/>
      <c r="G3" s="1724"/>
      <c r="H3" s="1724"/>
      <c r="I3" s="1724"/>
      <c r="J3" s="1724"/>
      <c r="K3" s="1724"/>
      <c r="L3" s="1724"/>
      <c r="M3" s="1724"/>
      <c r="N3" s="1724"/>
      <c r="O3" s="1724"/>
      <c r="P3" s="1724"/>
      <c r="Q3" s="1724"/>
      <c r="R3" s="1724"/>
      <c r="S3" s="1724"/>
      <c r="U3" s="1722"/>
      <c r="V3" s="1722"/>
      <c r="W3" s="1722"/>
      <c r="X3" s="1722"/>
      <c r="Y3" s="1722"/>
      <c r="Z3" s="1722"/>
      <c r="AA3" s="1722"/>
      <c r="AB3" s="1722"/>
      <c r="AC3" s="1722"/>
      <c r="AD3" s="1722"/>
      <c r="AE3" s="1722"/>
      <c r="AF3" s="1722"/>
      <c r="AG3" s="1722"/>
      <c r="AH3" s="1722"/>
      <c r="AI3" s="1722"/>
      <c r="AJ3" s="1722"/>
      <c r="AK3" s="1722" t="s">
        <v>361</v>
      </c>
      <c r="AL3" s="1722"/>
      <c r="AM3" s="1722"/>
      <c r="AN3" s="1722"/>
      <c r="AO3" s="1722"/>
      <c r="AP3" s="1722"/>
      <c r="AQ3" s="1722"/>
      <c r="AR3" s="1722"/>
      <c r="AS3" s="1722" t="s">
        <v>361</v>
      </c>
      <c r="AT3" s="1722"/>
      <c r="AU3" s="1722"/>
      <c r="AV3" s="1722"/>
      <c r="AW3" s="1722"/>
      <c r="AX3" s="1722"/>
      <c r="AY3" s="1722"/>
      <c r="AZ3" s="1722"/>
      <c r="BA3" s="1722" t="s">
        <v>361</v>
      </c>
      <c r="BB3" s="1722"/>
      <c r="BC3" s="1722"/>
      <c r="BD3" s="1722"/>
      <c r="BE3" s="1722"/>
      <c r="BF3" s="1722"/>
      <c r="BG3" s="1722"/>
      <c r="BH3" s="1722"/>
      <c r="BI3" s="1722" t="s">
        <v>361</v>
      </c>
      <c r="BJ3" s="1722"/>
      <c r="BK3" s="1722"/>
      <c r="BL3" s="1722"/>
      <c r="BM3" s="1722"/>
      <c r="BN3" s="1722"/>
      <c r="BO3" s="1722"/>
      <c r="BP3" s="1722"/>
      <c r="BQ3" s="1722"/>
      <c r="BR3" s="1722"/>
      <c r="BS3" s="1722"/>
      <c r="BT3" s="1722"/>
      <c r="BU3" s="1722"/>
      <c r="BV3" s="1722"/>
      <c r="BW3" s="1722"/>
      <c r="BX3" s="1722"/>
      <c r="BY3" s="1722"/>
      <c r="BZ3" s="1722"/>
      <c r="CA3" s="1722"/>
      <c r="CB3" s="1722"/>
      <c r="CC3" s="1722"/>
      <c r="CD3" s="1722"/>
      <c r="CE3" s="1722"/>
      <c r="CF3" s="1722"/>
      <c r="CG3" s="1722"/>
      <c r="CH3" s="1722"/>
      <c r="CI3" s="1722"/>
      <c r="CJ3" s="1722"/>
      <c r="CK3" s="1722"/>
      <c r="CL3" s="1722"/>
      <c r="CM3" s="1722"/>
      <c r="CN3" s="1722"/>
      <c r="CO3" s="1722"/>
      <c r="CP3" s="1722"/>
      <c r="CQ3" s="1722"/>
      <c r="CR3" s="1722"/>
      <c r="CS3" s="1722"/>
      <c r="CT3" s="1722"/>
      <c r="CU3" s="1722"/>
      <c r="CV3" s="1722"/>
      <c r="CW3" s="1722"/>
      <c r="CX3" s="1722"/>
      <c r="CY3" s="1722"/>
      <c r="CZ3" s="1722"/>
      <c r="DA3" s="1722"/>
      <c r="DB3" s="1722"/>
      <c r="DC3" s="1722"/>
      <c r="DD3" s="1722"/>
      <c r="DE3" s="1722" t="s">
        <v>361</v>
      </c>
      <c r="DF3" s="1722"/>
      <c r="DG3" s="1722"/>
      <c r="DH3" s="1722"/>
      <c r="DI3" s="1722"/>
      <c r="DJ3" s="1722"/>
      <c r="DK3" s="1722"/>
      <c r="DL3" s="1722"/>
      <c r="DM3" s="1722" t="s">
        <v>361</v>
      </c>
      <c r="DN3" s="1722"/>
      <c r="DO3" s="1722"/>
      <c r="DP3" s="1722"/>
      <c r="DQ3" s="1722"/>
      <c r="DR3" s="1722"/>
      <c r="DS3" s="1722"/>
      <c r="DT3" s="1722"/>
      <c r="DU3" s="1722" t="s">
        <v>361</v>
      </c>
      <c r="DV3" s="1722"/>
      <c r="DW3" s="1722"/>
      <c r="DX3" s="1722"/>
      <c r="DY3" s="1722"/>
      <c r="DZ3" s="1722"/>
      <c r="EA3" s="1722"/>
      <c r="EB3" s="1722"/>
      <c r="EC3" s="1722" t="s">
        <v>361</v>
      </c>
      <c r="ED3" s="1722"/>
      <c r="EE3" s="1722"/>
      <c r="EF3" s="1722"/>
      <c r="EG3" s="1722"/>
      <c r="EH3" s="1722"/>
      <c r="EI3" s="1722"/>
      <c r="EJ3" s="1722"/>
      <c r="EK3" s="1722" t="s">
        <v>361</v>
      </c>
      <c r="EL3" s="1722"/>
      <c r="EM3" s="1722"/>
      <c r="EN3" s="1722"/>
      <c r="EO3" s="1722"/>
      <c r="EP3" s="1722"/>
      <c r="EQ3" s="1722"/>
      <c r="ER3" s="1722"/>
      <c r="ES3" s="1722" t="s">
        <v>361</v>
      </c>
      <c r="ET3" s="1722"/>
      <c r="EU3" s="1722"/>
      <c r="EV3" s="1722"/>
      <c r="EW3" s="1722"/>
      <c r="EX3" s="1722"/>
      <c r="EY3" s="1722"/>
      <c r="EZ3" s="1722"/>
      <c r="FA3" s="1722" t="s">
        <v>361</v>
      </c>
      <c r="FB3" s="1722"/>
      <c r="FC3" s="1722"/>
      <c r="FD3" s="1722"/>
      <c r="FE3" s="1722"/>
      <c r="FF3" s="1722"/>
      <c r="FG3" s="1722"/>
      <c r="FH3" s="1722"/>
      <c r="FI3" s="1722" t="s">
        <v>361</v>
      </c>
      <c r="FJ3" s="1722"/>
      <c r="FK3" s="1722"/>
      <c r="FL3" s="1722"/>
      <c r="FM3" s="1722"/>
      <c r="FN3" s="1722"/>
      <c r="FO3" s="1722"/>
      <c r="FP3" s="1722"/>
      <c r="FQ3" s="1722" t="s">
        <v>361</v>
      </c>
      <c r="FR3" s="1722"/>
      <c r="FS3" s="1722"/>
      <c r="FT3" s="1722"/>
      <c r="FU3" s="1722"/>
      <c r="FV3" s="1722"/>
      <c r="FW3" s="1722"/>
      <c r="FX3" s="1722"/>
      <c r="FY3" s="1722" t="s">
        <v>361</v>
      </c>
      <c r="FZ3" s="1722"/>
      <c r="GA3" s="1722"/>
      <c r="GB3" s="1722"/>
      <c r="GC3" s="1722"/>
      <c r="GD3" s="1722"/>
      <c r="GE3" s="1722"/>
      <c r="GF3" s="1722"/>
      <c r="GG3" s="1722" t="s">
        <v>361</v>
      </c>
      <c r="GH3" s="1722"/>
      <c r="GI3" s="1722"/>
      <c r="GJ3" s="1722"/>
      <c r="GK3" s="1722"/>
      <c r="GL3" s="1722"/>
      <c r="GM3" s="1722"/>
      <c r="GN3" s="1722"/>
      <c r="GO3" s="1722" t="s">
        <v>361</v>
      </c>
      <c r="GP3" s="1722"/>
      <c r="GQ3" s="1722"/>
      <c r="GR3" s="1722"/>
      <c r="GS3" s="1722"/>
      <c r="GT3" s="1722"/>
      <c r="GU3" s="1722"/>
      <c r="GV3" s="1722"/>
      <c r="GW3" s="1722" t="s">
        <v>361</v>
      </c>
      <c r="GX3" s="1722"/>
      <c r="GY3" s="1722"/>
      <c r="GZ3" s="1722"/>
      <c r="HA3" s="1722"/>
      <c r="HB3" s="1722"/>
      <c r="HC3" s="1722"/>
      <c r="HD3" s="1722"/>
      <c r="HE3" s="1722" t="s">
        <v>361</v>
      </c>
      <c r="HF3" s="1722"/>
      <c r="HG3" s="1722"/>
      <c r="HH3" s="1722"/>
      <c r="HI3" s="1722"/>
      <c r="HJ3" s="1722"/>
      <c r="HK3" s="1722"/>
      <c r="HL3" s="1722"/>
      <c r="HM3" s="1722" t="s">
        <v>361</v>
      </c>
      <c r="HN3" s="1722"/>
      <c r="HO3" s="1722"/>
      <c r="HP3" s="1722"/>
      <c r="HQ3" s="1722"/>
      <c r="HR3" s="1722"/>
      <c r="HS3" s="1722"/>
      <c r="HT3" s="1722"/>
      <c r="HU3" s="1722" t="s">
        <v>361</v>
      </c>
      <c r="HV3" s="1722"/>
      <c r="HW3" s="1722"/>
      <c r="HX3" s="1722"/>
      <c r="HY3" s="1722"/>
      <c r="HZ3" s="1722"/>
      <c r="IA3" s="1722"/>
      <c r="IB3" s="1722"/>
      <c r="IC3" s="1722" t="s">
        <v>361</v>
      </c>
      <c r="ID3" s="1722"/>
      <c r="IE3" s="1722"/>
      <c r="IF3" s="1722"/>
      <c r="IG3" s="1722"/>
      <c r="IH3" s="1722"/>
      <c r="II3" s="1722"/>
      <c r="IJ3" s="1722"/>
      <c r="IK3" s="1722" t="s">
        <v>361</v>
      </c>
      <c r="IL3" s="1722"/>
      <c r="IM3" s="1722"/>
      <c r="IN3" s="1722"/>
      <c r="IO3" s="1722"/>
      <c r="IP3" s="1722"/>
      <c r="IQ3" s="1722"/>
      <c r="IR3" s="1722"/>
    </row>
    <row r="4" spans="1:252" ht="24.75" customHeight="1">
      <c r="A4" s="593"/>
      <c r="B4" s="593"/>
      <c r="C4" s="593"/>
      <c r="D4" s="593"/>
      <c r="E4" s="593"/>
      <c r="F4" s="593"/>
      <c r="G4" s="593"/>
      <c r="H4" s="593"/>
      <c r="I4" s="593"/>
      <c r="J4" s="593"/>
      <c r="K4" s="412"/>
      <c r="L4" s="413"/>
      <c r="M4" s="413"/>
      <c r="N4" s="413"/>
      <c r="O4" s="413"/>
      <c r="P4" s="413"/>
      <c r="Q4" s="413"/>
      <c r="R4" s="413"/>
      <c r="S4" s="413"/>
    </row>
    <row r="5" spans="1:252" s="592" customFormat="1" ht="15" customHeight="1">
      <c r="A5" s="1725" t="s">
        <v>362</v>
      </c>
      <c r="B5" s="1726" t="s">
        <v>363</v>
      </c>
      <c r="C5" s="1725" t="s">
        <v>364</v>
      </c>
      <c r="D5" s="1725" t="s">
        <v>1133</v>
      </c>
      <c r="E5" s="1727" t="s">
        <v>918</v>
      </c>
      <c r="F5" s="1727"/>
      <c r="G5" s="1725" t="s">
        <v>1136</v>
      </c>
      <c r="H5" s="1727" t="s">
        <v>1021</v>
      </c>
      <c r="I5" s="1727"/>
      <c r="J5" s="1727"/>
      <c r="K5" s="1727"/>
      <c r="L5" s="1727"/>
      <c r="M5" s="1727"/>
      <c r="N5" s="1727"/>
      <c r="O5" s="1727"/>
      <c r="P5" s="1727"/>
      <c r="Q5" s="1727"/>
      <c r="R5" s="1728" t="s">
        <v>336</v>
      </c>
      <c r="S5" s="1728"/>
    </row>
    <row r="6" spans="1:252" ht="15" customHeight="1">
      <c r="A6" s="1725"/>
      <c r="B6" s="1726"/>
      <c r="C6" s="1725"/>
      <c r="D6" s="1725"/>
      <c r="E6" s="1727"/>
      <c r="F6" s="1727"/>
      <c r="G6" s="1725"/>
      <c r="H6" s="1727"/>
      <c r="I6" s="1727"/>
      <c r="J6" s="1727"/>
      <c r="K6" s="1727"/>
      <c r="L6" s="1727"/>
      <c r="M6" s="1727"/>
      <c r="N6" s="1727"/>
      <c r="O6" s="1727"/>
      <c r="P6" s="1727"/>
      <c r="Q6" s="1727"/>
      <c r="R6" s="1728"/>
      <c r="S6" s="1728"/>
    </row>
    <row r="7" spans="1:252" ht="53.25" customHeight="1">
      <c r="A7" s="1725"/>
      <c r="B7" s="1726"/>
      <c r="C7" s="1725"/>
      <c r="D7" s="1725"/>
      <c r="E7" s="721" t="s">
        <v>4</v>
      </c>
      <c r="F7" s="721" t="s">
        <v>914</v>
      </c>
      <c r="G7" s="1725"/>
      <c r="H7" s="721" t="s">
        <v>365</v>
      </c>
      <c r="I7" s="721" t="s">
        <v>321</v>
      </c>
      <c r="J7" s="721" t="s">
        <v>372</v>
      </c>
      <c r="K7" s="721" t="s">
        <v>366</v>
      </c>
      <c r="L7" s="721" t="s">
        <v>370</v>
      </c>
      <c r="M7" s="721" t="s">
        <v>371</v>
      </c>
      <c r="N7" s="721" t="s">
        <v>373</v>
      </c>
      <c r="O7" s="721" t="s">
        <v>368</v>
      </c>
      <c r="P7" s="721" t="s">
        <v>367</v>
      </c>
      <c r="Q7" s="721" t="s">
        <v>369</v>
      </c>
      <c r="R7" s="722" t="s">
        <v>919</v>
      </c>
      <c r="S7" s="722" t="s">
        <v>1158</v>
      </c>
    </row>
    <row r="8" spans="1:252" s="594" customFormat="1" ht="15" customHeight="1">
      <c r="A8" s="723">
        <v>1</v>
      </c>
      <c r="B8" s="724">
        <v>2</v>
      </c>
      <c r="C8" s="723">
        <v>3</v>
      </c>
      <c r="D8" s="723">
        <v>4</v>
      </c>
      <c r="E8" s="723">
        <v>5</v>
      </c>
      <c r="F8" s="723">
        <v>6</v>
      </c>
      <c r="G8" s="267">
        <v>7</v>
      </c>
      <c r="H8" s="725">
        <v>8</v>
      </c>
      <c r="I8" s="725">
        <v>9</v>
      </c>
      <c r="J8" s="725">
        <v>10</v>
      </c>
      <c r="K8" s="725">
        <v>11</v>
      </c>
      <c r="L8" s="725">
        <v>12</v>
      </c>
      <c r="M8" s="725">
        <v>13</v>
      </c>
      <c r="N8" s="725">
        <v>14</v>
      </c>
      <c r="O8" s="725">
        <v>15</v>
      </c>
      <c r="P8" s="725">
        <v>16</v>
      </c>
      <c r="Q8" s="725">
        <v>17</v>
      </c>
      <c r="R8" s="726" t="s">
        <v>881</v>
      </c>
      <c r="S8" s="726" t="s">
        <v>882</v>
      </c>
    </row>
    <row r="9" spans="1:252" s="592" customFormat="1" ht="21" customHeight="1">
      <c r="A9" s="727"/>
      <c r="B9" s="403" t="s">
        <v>374</v>
      </c>
      <c r="C9" s="727" t="s">
        <v>375</v>
      </c>
      <c r="D9" s="268"/>
      <c r="E9" s="268"/>
      <c r="F9" s="268"/>
      <c r="G9" s="268"/>
      <c r="H9" s="268"/>
      <c r="I9" s="268"/>
      <c r="J9" s="268"/>
      <c r="K9" s="268"/>
      <c r="L9" s="268"/>
      <c r="M9" s="268"/>
      <c r="N9" s="268"/>
      <c r="O9" s="268"/>
      <c r="P9" s="268"/>
      <c r="Q9" s="268"/>
      <c r="R9" s="768"/>
      <c r="S9" s="768"/>
    </row>
    <row r="10" spans="1:252" s="592" customFormat="1" ht="16.5" customHeight="1">
      <c r="A10" s="724"/>
      <c r="B10" s="728" t="s">
        <v>376</v>
      </c>
      <c r="C10" s="724"/>
      <c r="D10" s="276"/>
      <c r="E10" s="276"/>
      <c r="F10" s="729"/>
      <c r="G10" s="276"/>
      <c r="H10" s="730"/>
      <c r="I10" s="730"/>
      <c r="J10" s="730"/>
      <c r="K10" s="730"/>
      <c r="L10" s="729"/>
      <c r="M10" s="729"/>
      <c r="N10" s="730"/>
      <c r="O10" s="729"/>
      <c r="P10" s="729"/>
      <c r="Q10" s="729"/>
      <c r="R10" s="731"/>
      <c r="S10" s="731"/>
    </row>
    <row r="11" spans="1:252" s="592" customFormat="1" ht="16.5" customHeight="1">
      <c r="A11" s="724"/>
      <c r="B11" s="728" t="s">
        <v>377</v>
      </c>
      <c r="C11" s="724" t="s">
        <v>375</v>
      </c>
      <c r="D11" s="732"/>
      <c r="E11" s="732"/>
      <c r="F11" s="729"/>
      <c r="G11" s="276"/>
      <c r="H11" s="729"/>
      <c r="I11" s="733"/>
      <c r="J11" s="729"/>
      <c r="K11" s="729"/>
      <c r="L11" s="729"/>
      <c r="M11" s="734"/>
      <c r="N11" s="733"/>
      <c r="O11" s="729"/>
      <c r="P11" s="729"/>
      <c r="Q11" s="729"/>
      <c r="R11" s="731"/>
      <c r="S11" s="731"/>
    </row>
    <row r="12" spans="1:252" s="595" customFormat="1" ht="16.5" customHeight="1">
      <c r="A12" s="724"/>
      <c r="B12" s="728" t="s">
        <v>378</v>
      </c>
      <c r="C12" s="724" t="s">
        <v>375</v>
      </c>
      <c r="D12" s="732"/>
      <c r="E12" s="732"/>
      <c r="F12" s="732"/>
      <c r="G12" s="276"/>
      <c r="H12" s="732"/>
      <c r="I12" s="732"/>
      <c r="J12" s="732"/>
      <c r="K12" s="732"/>
      <c r="L12" s="732"/>
      <c r="M12" s="732"/>
      <c r="N12" s="732"/>
      <c r="O12" s="732"/>
      <c r="P12" s="732"/>
      <c r="Q12" s="732"/>
      <c r="R12" s="731"/>
      <c r="S12" s="731"/>
    </row>
    <row r="13" spans="1:252" s="592" customFormat="1" ht="16.5" customHeight="1">
      <c r="A13" s="720" t="s">
        <v>38</v>
      </c>
      <c r="B13" s="404" t="s">
        <v>656</v>
      </c>
      <c r="C13" s="735"/>
      <c r="D13" s="736"/>
      <c r="E13" s="405"/>
      <c r="F13" s="269"/>
      <c r="G13" s="736"/>
      <c r="H13" s="269"/>
      <c r="I13" s="269"/>
      <c r="J13" s="269"/>
      <c r="K13" s="269"/>
      <c r="L13" s="269"/>
      <c r="M13" s="269"/>
      <c r="N13" s="736"/>
      <c r="O13" s="269"/>
      <c r="P13" s="269"/>
      <c r="Q13" s="269"/>
      <c r="R13" s="731"/>
      <c r="S13" s="731"/>
    </row>
    <row r="14" spans="1:252" s="596" customFormat="1" ht="16.5" customHeight="1">
      <c r="A14" s="720">
        <v>1</v>
      </c>
      <c r="B14" s="420" t="s">
        <v>1022</v>
      </c>
      <c r="C14" s="720" t="s">
        <v>379</v>
      </c>
      <c r="D14" s="406"/>
      <c r="E14" s="406"/>
      <c r="F14" s="406"/>
      <c r="G14" s="406"/>
      <c r="H14" s="406"/>
      <c r="I14" s="406"/>
      <c r="J14" s="406"/>
      <c r="K14" s="406"/>
      <c r="L14" s="406"/>
      <c r="M14" s="406"/>
      <c r="N14" s="406"/>
      <c r="O14" s="406"/>
      <c r="P14" s="406"/>
      <c r="Q14" s="406"/>
      <c r="R14" s="769"/>
      <c r="S14" s="769"/>
    </row>
    <row r="15" spans="1:252" s="592" customFormat="1" ht="16.5" customHeight="1">
      <c r="A15" s="737"/>
      <c r="B15" s="738" t="s">
        <v>380</v>
      </c>
      <c r="C15" s="737" t="s">
        <v>11</v>
      </c>
      <c r="D15" s="739"/>
      <c r="E15" s="739"/>
      <c r="F15" s="739"/>
      <c r="G15" s="405"/>
      <c r="H15" s="405"/>
      <c r="I15" s="405"/>
      <c r="J15" s="405"/>
      <c r="K15" s="405"/>
      <c r="L15" s="405"/>
      <c r="M15" s="405"/>
      <c r="N15" s="405"/>
      <c r="O15" s="405"/>
      <c r="P15" s="405"/>
      <c r="Q15" s="405"/>
      <c r="R15" s="740"/>
      <c r="S15" s="740"/>
    </row>
    <row r="16" spans="1:252" s="634" customFormat="1" ht="16.5" customHeight="1">
      <c r="A16" s="724"/>
      <c r="B16" s="738" t="s">
        <v>380</v>
      </c>
      <c r="C16" s="737" t="s">
        <v>11</v>
      </c>
      <c r="D16" s="739"/>
      <c r="E16" s="739"/>
      <c r="F16" s="739"/>
      <c r="G16" s="405"/>
      <c r="H16" s="405"/>
      <c r="I16" s="405"/>
      <c r="J16" s="405"/>
      <c r="K16" s="405"/>
      <c r="L16" s="405"/>
      <c r="M16" s="405"/>
      <c r="N16" s="405"/>
      <c r="O16" s="405"/>
      <c r="P16" s="405"/>
      <c r="Q16" s="405"/>
      <c r="R16" s="740"/>
      <c r="S16" s="740"/>
    </row>
    <row r="17" spans="1:19" s="592" customFormat="1" ht="16.5" customHeight="1">
      <c r="A17" s="724">
        <v>2</v>
      </c>
      <c r="B17" s="728" t="s">
        <v>657</v>
      </c>
      <c r="C17" s="724"/>
      <c r="D17" s="752"/>
      <c r="E17" s="405"/>
      <c r="F17" s="269"/>
      <c r="G17" s="269"/>
      <c r="H17" s="269"/>
      <c r="I17" s="269"/>
      <c r="J17" s="269"/>
      <c r="K17" s="269"/>
      <c r="L17" s="269"/>
      <c r="M17" s="269"/>
      <c r="N17" s="269"/>
      <c r="O17" s="269"/>
      <c r="P17" s="269"/>
      <c r="Q17" s="269"/>
      <c r="R17" s="731"/>
      <c r="S17" s="731"/>
    </row>
    <row r="18" spans="1:19" s="592" customFormat="1" ht="16.5" customHeight="1">
      <c r="A18" s="724"/>
      <c r="B18" s="728" t="s">
        <v>381</v>
      </c>
      <c r="C18" s="724" t="s">
        <v>379</v>
      </c>
      <c r="D18" s="269"/>
      <c r="E18" s="269"/>
      <c r="F18" s="269"/>
      <c r="G18" s="269"/>
      <c r="H18" s="269"/>
      <c r="I18" s="269"/>
      <c r="J18" s="269"/>
      <c r="K18" s="269"/>
      <c r="L18" s="269"/>
      <c r="M18" s="269"/>
      <c r="N18" s="269"/>
      <c r="O18" s="269"/>
      <c r="P18" s="269"/>
      <c r="Q18" s="269"/>
      <c r="R18" s="731"/>
      <c r="S18" s="731"/>
    </row>
    <row r="19" spans="1:19" s="592" customFormat="1" ht="16.5" customHeight="1">
      <c r="A19" s="724"/>
      <c r="B19" s="728" t="s">
        <v>382</v>
      </c>
      <c r="C19" s="724" t="s">
        <v>379</v>
      </c>
      <c r="D19" s="269"/>
      <c r="E19" s="269"/>
      <c r="F19" s="269"/>
      <c r="G19" s="269"/>
      <c r="H19" s="269"/>
      <c r="I19" s="269"/>
      <c r="J19" s="269"/>
      <c r="K19" s="269"/>
      <c r="L19" s="269"/>
      <c r="M19" s="269"/>
      <c r="N19" s="269"/>
      <c r="O19" s="269"/>
      <c r="P19" s="269"/>
      <c r="Q19" s="269"/>
      <c r="R19" s="731"/>
      <c r="S19" s="731"/>
    </row>
    <row r="20" spans="1:19" s="596" customFormat="1" ht="30">
      <c r="A20" s="724">
        <v>3</v>
      </c>
      <c r="B20" s="741" t="s">
        <v>916</v>
      </c>
      <c r="C20" s="724" t="s">
        <v>379</v>
      </c>
      <c r="D20" s="269"/>
      <c r="E20" s="269"/>
      <c r="F20" s="269"/>
      <c r="G20" s="269"/>
      <c r="H20" s="269"/>
      <c r="I20" s="269"/>
      <c r="J20" s="269"/>
      <c r="K20" s="269"/>
      <c r="L20" s="269"/>
      <c r="M20" s="269"/>
      <c r="N20" s="269"/>
      <c r="O20" s="269"/>
      <c r="P20" s="269"/>
      <c r="Q20" s="269"/>
      <c r="R20" s="731"/>
      <c r="S20" s="731"/>
    </row>
    <row r="21" spans="1:19" s="592" customFormat="1" ht="15">
      <c r="A21" s="737"/>
      <c r="B21" s="742" t="s">
        <v>380</v>
      </c>
      <c r="C21" s="737" t="s">
        <v>11</v>
      </c>
      <c r="D21" s="743"/>
      <c r="E21" s="743"/>
      <c r="F21" s="743"/>
      <c r="G21" s="744"/>
      <c r="H21" s="744"/>
      <c r="I21" s="744"/>
      <c r="J21" s="744"/>
      <c r="K21" s="744"/>
      <c r="L21" s="744"/>
      <c r="M21" s="744"/>
      <c r="N21" s="744"/>
      <c r="O21" s="744"/>
      <c r="P21" s="744"/>
      <c r="Q21" s="744"/>
      <c r="R21" s="740"/>
      <c r="S21" s="740"/>
    </row>
    <row r="22" spans="1:19" s="592" customFormat="1" ht="15">
      <c r="A22" s="724"/>
      <c r="B22" s="745" t="s">
        <v>383</v>
      </c>
      <c r="C22" s="724" t="s">
        <v>379</v>
      </c>
      <c r="D22" s="269"/>
      <c r="E22" s="269"/>
      <c r="F22" s="269"/>
      <c r="G22" s="269"/>
      <c r="H22" s="736"/>
      <c r="I22" s="736"/>
      <c r="J22" s="269"/>
      <c r="K22" s="736"/>
      <c r="L22" s="269"/>
      <c r="M22" s="269"/>
      <c r="N22" s="269"/>
      <c r="O22" s="269"/>
      <c r="P22" s="269"/>
      <c r="Q22" s="269"/>
      <c r="R22" s="731"/>
      <c r="S22" s="731"/>
    </row>
    <row r="23" spans="1:19" s="596" customFormat="1" ht="28.5">
      <c r="A23" s="720">
        <v>4</v>
      </c>
      <c r="B23" s="420" t="s">
        <v>1023</v>
      </c>
      <c r="C23" s="720" t="s">
        <v>379</v>
      </c>
      <c r="D23" s="406"/>
      <c r="E23" s="406"/>
      <c r="F23" s="406"/>
      <c r="G23" s="406"/>
      <c r="H23" s="746"/>
      <c r="I23" s="746"/>
      <c r="J23" s="406"/>
      <c r="K23" s="746"/>
      <c r="L23" s="406"/>
      <c r="M23" s="406"/>
      <c r="N23" s="406"/>
      <c r="O23" s="406"/>
      <c r="P23" s="406"/>
      <c r="Q23" s="406"/>
      <c r="R23" s="769"/>
      <c r="S23" s="769"/>
    </row>
    <row r="24" spans="1:19" s="592" customFormat="1" ht="16.5" customHeight="1">
      <c r="A24" s="737"/>
      <c r="B24" s="747" t="s">
        <v>384</v>
      </c>
      <c r="C24" s="737" t="s">
        <v>11</v>
      </c>
      <c r="D24" s="743"/>
      <c r="E24" s="743"/>
      <c r="F24" s="743"/>
      <c r="G24" s="743"/>
      <c r="H24" s="405"/>
      <c r="I24" s="405"/>
      <c r="J24" s="407"/>
      <c r="K24" s="405"/>
      <c r="L24" s="407"/>
      <c r="M24" s="407"/>
      <c r="N24" s="407"/>
      <c r="O24" s="407"/>
      <c r="P24" s="407"/>
      <c r="Q24" s="407"/>
      <c r="R24" s="740"/>
      <c r="S24" s="740"/>
    </row>
    <row r="25" spans="1:19" s="592" customFormat="1" ht="16.5" customHeight="1">
      <c r="A25" s="724"/>
      <c r="B25" s="728" t="s">
        <v>385</v>
      </c>
      <c r="C25" s="724" t="s">
        <v>379</v>
      </c>
      <c r="D25" s="269"/>
      <c r="E25" s="269"/>
      <c r="F25" s="269"/>
      <c r="G25" s="269"/>
      <c r="H25" s="270"/>
      <c r="I25" s="270"/>
      <c r="J25" s="269"/>
      <c r="K25" s="270"/>
      <c r="L25" s="269"/>
      <c r="M25" s="269"/>
      <c r="N25" s="269"/>
      <c r="O25" s="269"/>
      <c r="P25" s="269"/>
      <c r="Q25" s="269"/>
      <c r="R25" s="731"/>
      <c r="S25" s="731"/>
    </row>
    <row r="26" spans="1:19" s="592" customFormat="1" ht="16.5" customHeight="1">
      <c r="A26" s="724" t="s">
        <v>443</v>
      </c>
      <c r="B26" s="404" t="s">
        <v>386</v>
      </c>
      <c r="C26" s="724" t="s">
        <v>379</v>
      </c>
      <c r="D26" s="271"/>
      <c r="E26" s="269"/>
      <c r="F26" s="271"/>
      <c r="G26" s="736"/>
      <c r="H26" s="270"/>
      <c r="I26" s="270"/>
      <c r="J26" s="269"/>
      <c r="K26" s="270"/>
      <c r="L26" s="408"/>
      <c r="M26" s="269"/>
      <c r="N26" s="269"/>
      <c r="O26" s="408"/>
      <c r="P26" s="408"/>
      <c r="Q26" s="408"/>
      <c r="R26" s="731"/>
      <c r="S26" s="731"/>
    </row>
    <row r="27" spans="1:19" s="596" customFormat="1" ht="16.5" customHeight="1">
      <c r="A27" s="724"/>
      <c r="B27" s="728" t="s">
        <v>1024</v>
      </c>
      <c r="C27" s="724" t="s">
        <v>379</v>
      </c>
      <c r="D27" s="270"/>
      <c r="E27" s="269"/>
      <c r="F27" s="270"/>
      <c r="G27" s="270"/>
      <c r="H27" s="270"/>
      <c r="I27" s="270"/>
      <c r="J27" s="269"/>
      <c r="K27" s="270"/>
      <c r="L27" s="269"/>
      <c r="M27" s="269"/>
      <c r="N27" s="269"/>
      <c r="O27" s="269"/>
      <c r="P27" s="269"/>
      <c r="Q27" s="269"/>
      <c r="R27" s="731"/>
      <c r="S27" s="731"/>
    </row>
    <row r="28" spans="1:19" s="592" customFormat="1" ht="30">
      <c r="A28" s="737"/>
      <c r="B28" s="742" t="s">
        <v>387</v>
      </c>
      <c r="C28" s="737" t="s">
        <v>11</v>
      </c>
      <c r="D28" s="739"/>
      <c r="E28" s="739"/>
      <c r="F28" s="739"/>
      <c r="G28" s="405"/>
      <c r="H28" s="272"/>
      <c r="I28" s="272"/>
      <c r="J28" s="407"/>
      <c r="K28" s="272"/>
      <c r="L28" s="407"/>
      <c r="M28" s="407"/>
      <c r="N28" s="407"/>
      <c r="O28" s="407"/>
      <c r="P28" s="743"/>
      <c r="Q28" s="407"/>
      <c r="R28" s="740"/>
      <c r="S28" s="740"/>
    </row>
    <row r="29" spans="1:19" s="596" customFormat="1" ht="30">
      <c r="A29" s="724"/>
      <c r="B29" s="745" t="s">
        <v>1025</v>
      </c>
      <c r="C29" s="724" t="s">
        <v>379</v>
      </c>
      <c r="D29" s="269"/>
      <c r="E29" s="269"/>
      <c r="F29" s="269"/>
      <c r="G29" s="269"/>
      <c r="H29" s="271"/>
      <c r="I29" s="271"/>
      <c r="J29" s="269"/>
      <c r="K29" s="271"/>
      <c r="L29" s="269"/>
      <c r="M29" s="269"/>
      <c r="N29" s="269"/>
      <c r="O29" s="269"/>
      <c r="P29" s="269"/>
      <c r="Q29" s="269"/>
      <c r="R29" s="731"/>
      <c r="S29" s="731"/>
    </row>
    <row r="30" spans="1:19" s="592" customFormat="1" ht="30">
      <c r="A30" s="737"/>
      <c r="B30" s="742" t="s">
        <v>387</v>
      </c>
      <c r="C30" s="737" t="s">
        <v>11</v>
      </c>
      <c r="D30" s="739"/>
      <c r="E30" s="739"/>
      <c r="F30" s="739"/>
      <c r="G30" s="405"/>
      <c r="H30" s="272"/>
      <c r="I30" s="272"/>
      <c r="J30" s="407"/>
      <c r="K30" s="272"/>
      <c r="L30" s="743"/>
      <c r="M30" s="407"/>
      <c r="N30" s="407"/>
      <c r="O30" s="743"/>
      <c r="P30" s="743"/>
      <c r="Q30" s="743"/>
      <c r="R30" s="740"/>
      <c r="S30" s="740"/>
    </row>
    <row r="31" spans="1:19" s="596" customFormat="1" ht="15">
      <c r="A31" s="724"/>
      <c r="B31" s="728" t="s">
        <v>1026</v>
      </c>
      <c r="C31" s="724" t="s">
        <v>379</v>
      </c>
      <c r="D31" s="269"/>
      <c r="E31" s="269"/>
      <c r="F31" s="269"/>
      <c r="G31" s="269"/>
      <c r="H31" s="271"/>
      <c r="I31" s="271"/>
      <c r="J31" s="269"/>
      <c r="K31" s="271"/>
      <c r="L31" s="269"/>
      <c r="M31" s="269"/>
      <c r="N31" s="269"/>
      <c r="O31" s="269"/>
      <c r="P31" s="269"/>
      <c r="Q31" s="269"/>
      <c r="R31" s="731"/>
      <c r="S31" s="731"/>
    </row>
    <row r="32" spans="1:19" s="592" customFormat="1" ht="30">
      <c r="A32" s="748"/>
      <c r="B32" s="742" t="s">
        <v>387</v>
      </c>
      <c r="C32" s="737" t="s">
        <v>11</v>
      </c>
      <c r="D32" s="739"/>
      <c r="E32" s="739"/>
      <c r="F32" s="739"/>
      <c r="G32" s="405"/>
      <c r="H32" s="272"/>
      <c r="I32" s="272"/>
      <c r="J32" s="407"/>
      <c r="K32" s="272"/>
      <c r="L32" s="407"/>
      <c r="M32" s="407"/>
      <c r="N32" s="407"/>
      <c r="O32" s="407"/>
      <c r="P32" s="743"/>
      <c r="Q32" s="407"/>
      <c r="R32" s="740"/>
      <c r="S32" s="740"/>
    </row>
    <row r="33" spans="1:20" s="596" customFormat="1" ht="16.5">
      <c r="A33" s="724">
        <v>5</v>
      </c>
      <c r="B33" s="745" t="s">
        <v>658</v>
      </c>
      <c r="C33" s="724" t="s">
        <v>379</v>
      </c>
      <c r="D33" s="749"/>
      <c r="E33" s="749"/>
      <c r="F33" s="749"/>
      <c r="G33" s="749"/>
      <c r="H33" s="273"/>
      <c r="I33" s="273"/>
      <c r="J33" s="746"/>
      <c r="K33" s="273"/>
      <c r="L33" s="746"/>
      <c r="M33" s="746"/>
      <c r="N33" s="746"/>
      <c r="O33" s="406"/>
      <c r="P33" s="406"/>
      <c r="Q33" s="746"/>
      <c r="R33" s="731"/>
      <c r="S33" s="731"/>
    </row>
    <row r="34" spans="1:20" s="596" customFormat="1" ht="30">
      <c r="A34" s="737"/>
      <c r="B34" s="742" t="s">
        <v>1027</v>
      </c>
      <c r="C34" s="737" t="s">
        <v>11</v>
      </c>
      <c r="D34" s="770"/>
      <c r="E34" s="770"/>
      <c r="F34" s="770"/>
      <c r="G34" s="750"/>
      <c r="H34" s="739"/>
      <c r="I34" s="407"/>
      <c r="J34" s="405"/>
      <c r="K34" s="407"/>
      <c r="L34" s="405"/>
      <c r="M34" s="405"/>
      <c r="N34" s="405"/>
      <c r="O34" s="407"/>
      <c r="P34" s="407"/>
      <c r="Q34" s="405"/>
      <c r="R34" s="731"/>
      <c r="S34" s="731"/>
    </row>
    <row r="35" spans="1:20" s="592" customFormat="1" ht="30">
      <c r="A35" s="737"/>
      <c r="B35" s="742" t="s">
        <v>1028</v>
      </c>
      <c r="C35" s="737" t="s">
        <v>11</v>
      </c>
      <c r="D35" s="770"/>
      <c r="E35" s="770"/>
      <c r="F35" s="770"/>
      <c r="G35" s="750"/>
      <c r="H35" s="407"/>
      <c r="I35" s="407"/>
      <c r="J35" s="405"/>
      <c r="K35" s="407"/>
      <c r="L35" s="405"/>
      <c r="M35" s="405"/>
      <c r="N35" s="405"/>
      <c r="O35" s="407"/>
      <c r="P35" s="407"/>
      <c r="Q35" s="405"/>
      <c r="R35" s="740"/>
      <c r="S35" s="740"/>
    </row>
    <row r="36" spans="1:20" s="596" customFormat="1" ht="30">
      <c r="A36" s="724">
        <v>6</v>
      </c>
      <c r="B36" s="745" t="s">
        <v>1029</v>
      </c>
      <c r="C36" s="724" t="s">
        <v>379</v>
      </c>
      <c r="D36" s="269"/>
      <c r="E36" s="269"/>
      <c r="F36" s="269"/>
      <c r="G36" s="269"/>
      <c r="H36" s="269"/>
      <c r="I36" s="269"/>
      <c r="J36" s="269"/>
      <c r="K36" s="269"/>
      <c r="L36" s="269"/>
      <c r="M36" s="269"/>
      <c r="N36" s="269"/>
      <c r="O36" s="269"/>
      <c r="P36" s="269"/>
      <c r="Q36" s="269"/>
      <c r="R36" s="731"/>
      <c r="S36" s="731"/>
    </row>
    <row r="37" spans="1:20" s="596" customFormat="1" ht="30">
      <c r="A37" s="737"/>
      <c r="B37" s="745" t="s">
        <v>1030</v>
      </c>
      <c r="C37" s="724" t="s">
        <v>379</v>
      </c>
      <c r="D37" s="269"/>
      <c r="E37" s="269"/>
      <c r="F37" s="269"/>
      <c r="G37" s="269"/>
      <c r="H37" s="269"/>
      <c r="I37" s="269"/>
      <c r="J37" s="736"/>
      <c r="K37" s="269"/>
      <c r="L37" s="269"/>
      <c r="M37" s="269"/>
      <c r="N37" s="736"/>
      <c r="O37" s="269"/>
      <c r="P37" s="269"/>
      <c r="Q37" s="269"/>
      <c r="R37" s="731"/>
      <c r="S37" s="731"/>
    </row>
    <row r="38" spans="1:20" s="592" customFormat="1" ht="30">
      <c r="A38" s="737"/>
      <c r="B38" s="745" t="s">
        <v>1031</v>
      </c>
      <c r="C38" s="724" t="s">
        <v>379</v>
      </c>
      <c r="D38" s="269"/>
      <c r="E38" s="751"/>
      <c r="F38" s="269"/>
      <c r="G38" s="751"/>
      <c r="H38" s="269"/>
      <c r="I38" s="269"/>
      <c r="J38" s="752"/>
      <c r="K38" s="269"/>
      <c r="L38" s="736"/>
      <c r="M38" s="736"/>
      <c r="N38" s="736"/>
      <c r="O38" s="269"/>
      <c r="P38" s="269"/>
      <c r="Q38" s="736"/>
      <c r="R38" s="731"/>
      <c r="S38" s="731"/>
    </row>
    <row r="39" spans="1:20" s="595" customFormat="1" ht="30">
      <c r="A39" s="724">
        <v>7</v>
      </c>
      <c r="B39" s="745" t="s">
        <v>659</v>
      </c>
      <c r="C39" s="724" t="s">
        <v>11</v>
      </c>
      <c r="D39" s="752"/>
      <c r="E39" s="736"/>
      <c r="F39" s="753"/>
      <c r="G39" s="736"/>
      <c r="H39" s="409"/>
      <c r="I39" s="409"/>
      <c r="J39" s="409"/>
      <c r="K39" s="409"/>
      <c r="L39" s="409"/>
      <c r="M39" s="409"/>
      <c r="N39" s="409"/>
      <c r="O39" s="409"/>
      <c r="P39" s="409"/>
      <c r="Q39" s="409"/>
      <c r="R39" s="731"/>
      <c r="S39" s="731"/>
    </row>
    <row r="40" spans="1:20" s="592" customFormat="1" ht="18.75" customHeight="1">
      <c r="A40" s="720" t="s">
        <v>42</v>
      </c>
      <c r="B40" s="754" t="s">
        <v>388</v>
      </c>
      <c r="C40" s="720"/>
      <c r="D40" s="269"/>
      <c r="E40" s="736"/>
      <c r="F40" s="755"/>
      <c r="G40" s="736"/>
      <c r="H40" s="756"/>
      <c r="I40" s="756"/>
      <c r="J40" s="756"/>
      <c r="K40" s="756"/>
      <c r="L40" s="756"/>
      <c r="M40" s="756"/>
      <c r="N40" s="756"/>
      <c r="O40" s="756"/>
      <c r="P40" s="756"/>
      <c r="Q40" s="756"/>
      <c r="R40" s="731"/>
      <c r="S40" s="731"/>
    </row>
    <row r="41" spans="1:20" s="592" customFormat="1" ht="30">
      <c r="A41" s="724">
        <v>1</v>
      </c>
      <c r="B41" s="745" t="s">
        <v>389</v>
      </c>
      <c r="C41" s="724" t="s">
        <v>60</v>
      </c>
      <c r="D41" s="400"/>
      <c r="E41" s="400"/>
      <c r="F41" s="401"/>
      <c r="G41" s="401"/>
      <c r="H41" s="400"/>
      <c r="I41" s="400"/>
      <c r="J41" s="269"/>
      <c r="K41" s="400"/>
      <c r="L41" s="269"/>
      <c r="M41" s="269"/>
      <c r="N41" s="755"/>
      <c r="O41" s="269"/>
      <c r="P41" s="400"/>
      <c r="Q41" s="269"/>
      <c r="R41" s="731"/>
      <c r="S41" s="731"/>
      <c r="T41" s="597"/>
    </row>
    <row r="42" spans="1:20" s="592" customFormat="1" ht="30">
      <c r="A42" s="724">
        <v>2</v>
      </c>
      <c r="B42" s="745" t="s">
        <v>390</v>
      </c>
      <c r="C42" s="724" t="s">
        <v>60</v>
      </c>
      <c r="D42" s="269"/>
      <c r="E42" s="400"/>
      <c r="F42" s="269"/>
      <c r="G42" s="401"/>
      <c r="H42" s="269"/>
      <c r="I42" s="269"/>
      <c r="J42" s="269"/>
      <c r="K42" s="269"/>
      <c r="L42" s="269"/>
      <c r="M42" s="269"/>
      <c r="N42" s="269"/>
      <c r="O42" s="269"/>
      <c r="P42" s="269"/>
      <c r="Q42" s="269"/>
      <c r="R42" s="731"/>
      <c r="S42" s="731"/>
    </row>
    <row r="43" spans="1:20" s="596" customFormat="1" ht="30">
      <c r="A43" s="724">
        <v>3</v>
      </c>
      <c r="B43" s="745" t="s">
        <v>279</v>
      </c>
      <c r="C43" s="724" t="s">
        <v>391</v>
      </c>
      <c r="D43" s="269"/>
      <c r="E43" s="400"/>
      <c r="F43" s="269"/>
      <c r="G43" s="400"/>
      <c r="H43" s="755"/>
      <c r="I43" s="755"/>
      <c r="J43" s="755"/>
      <c r="K43" s="755"/>
      <c r="L43" s="755"/>
      <c r="M43" s="755"/>
      <c r="N43" s="755"/>
      <c r="O43" s="755"/>
      <c r="P43" s="755"/>
      <c r="Q43" s="755"/>
      <c r="R43" s="731"/>
      <c r="S43" s="731"/>
    </row>
    <row r="44" spans="1:20" s="592" customFormat="1" ht="33.75" customHeight="1">
      <c r="A44" s="737"/>
      <c r="B44" s="742" t="s">
        <v>660</v>
      </c>
      <c r="C44" s="737" t="s">
        <v>11</v>
      </c>
      <c r="D44" s="274"/>
      <c r="E44" s="274"/>
      <c r="F44" s="274"/>
      <c r="G44" s="274"/>
      <c r="H44" s="275"/>
      <c r="I44" s="757"/>
      <c r="J44" s="758"/>
      <c r="K44" s="757"/>
      <c r="L44" s="758"/>
      <c r="M44" s="758"/>
      <c r="N44" s="758"/>
      <c r="O44" s="757"/>
      <c r="P44" s="274"/>
      <c r="Q44" s="758"/>
      <c r="R44" s="740"/>
      <c r="S44" s="740"/>
    </row>
    <row r="45" spans="1:20" s="592" customFormat="1" ht="30">
      <c r="A45" s="724">
        <v>4</v>
      </c>
      <c r="B45" s="745" t="s">
        <v>392</v>
      </c>
      <c r="C45" s="724" t="s">
        <v>60</v>
      </c>
      <c r="D45" s="269"/>
      <c r="E45" s="400"/>
      <c r="F45" s="269"/>
      <c r="G45" s="400"/>
      <c r="H45" s="755"/>
      <c r="I45" s="755"/>
      <c r="J45" s="755"/>
      <c r="K45" s="755"/>
      <c r="L45" s="755"/>
      <c r="M45" s="755"/>
      <c r="N45" s="755"/>
      <c r="O45" s="755"/>
      <c r="P45" s="755"/>
      <c r="Q45" s="755"/>
      <c r="R45" s="731"/>
      <c r="S45" s="731"/>
    </row>
    <row r="46" spans="1:20" s="592" customFormat="1" ht="30">
      <c r="A46" s="724">
        <v>5</v>
      </c>
      <c r="B46" s="745" t="s">
        <v>393</v>
      </c>
      <c r="C46" s="724" t="s">
        <v>60</v>
      </c>
      <c r="D46" s="269"/>
      <c r="E46" s="400"/>
      <c r="F46" s="269"/>
      <c r="G46" s="400"/>
      <c r="H46" s="755"/>
      <c r="I46" s="755"/>
      <c r="J46" s="755"/>
      <c r="K46" s="755"/>
      <c r="L46" s="755"/>
      <c r="M46" s="755"/>
      <c r="N46" s="755"/>
      <c r="O46" s="755"/>
      <c r="P46" s="755"/>
      <c r="Q46" s="755"/>
      <c r="R46" s="731"/>
      <c r="S46" s="731"/>
    </row>
    <row r="47" spans="1:20" s="592" customFormat="1" ht="42.75">
      <c r="A47" s="724" t="s">
        <v>443</v>
      </c>
      <c r="B47" s="410" t="s">
        <v>661</v>
      </c>
      <c r="C47" s="724"/>
      <c r="D47" s="269"/>
      <c r="E47" s="400"/>
      <c r="F47" s="269"/>
      <c r="G47" s="736"/>
      <c r="H47" s="755"/>
      <c r="I47" s="755"/>
      <c r="J47" s="755"/>
      <c r="K47" s="755"/>
      <c r="L47" s="755"/>
      <c r="M47" s="755"/>
      <c r="N47" s="755"/>
      <c r="O47" s="755"/>
      <c r="P47" s="755"/>
      <c r="Q47" s="755"/>
      <c r="R47" s="731"/>
      <c r="S47" s="731"/>
    </row>
    <row r="48" spans="1:20" s="592" customFormat="1" ht="33" customHeight="1">
      <c r="A48" s="724">
        <v>1</v>
      </c>
      <c r="B48" s="745" t="s">
        <v>662</v>
      </c>
      <c r="C48" s="724" t="s">
        <v>482</v>
      </c>
      <c r="D48" s="269"/>
      <c r="E48" s="400"/>
      <c r="F48" s="269"/>
      <c r="G48" s="759"/>
      <c r="H48" s="411"/>
      <c r="I48" s="736"/>
      <c r="J48" s="736"/>
      <c r="K48" s="736"/>
      <c r="L48" s="736"/>
      <c r="M48" s="736"/>
      <c r="N48" s="736"/>
      <c r="O48" s="736"/>
      <c r="P48" s="736"/>
      <c r="Q48" s="736"/>
      <c r="R48" s="731"/>
      <c r="S48" s="731"/>
    </row>
    <row r="49" spans="1:19" s="592" customFormat="1" ht="30">
      <c r="A49" s="724">
        <v>2</v>
      </c>
      <c r="B49" s="745" t="s">
        <v>663</v>
      </c>
      <c r="C49" s="724" t="s">
        <v>664</v>
      </c>
      <c r="D49" s="269"/>
      <c r="E49" s="400"/>
      <c r="F49" s="269"/>
      <c r="G49" s="736"/>
      <c r="H49" s="755"/>
      <c r="I49" s="755"/>
      <c r="J49" s="755"/>
      <c r="K49" s="755"/>
      <c r="L49" s="755"/>
      <c r="M49" s="755"/>
      <c r="N49" s="755"/>
      <c r="O49" s="755"/>
      <c r="P49" s="755"/>
      <c r="Q49" s="755"/>
      <c r="R49" s="731"/>
      <c r="S49" s="731"/>
    </row>
    <row r="50" spans="1:19" s="592" customFormat="1" ht="15">
      <c r="A50" s="724">
        <v>3</v>
      </c>
      <c r="B50" s="745" t="s">
        <v>665</v>
      </c>
      <c r="C50" s="724" t="s">
        <v>664</v>
      </c>
      <c r="D50" s="269"/>
      <c r="E50" s="400"/>
      <c r="F50" s="269"/>
      <c r="G50" s="736"/>
      <c r="H50" s="755"/>
      <c r="I50" s="755"/>
      <c r="J50" s="755"/>
      <c r="K50" s="755"/>
      <c r="L50" s="755"/>
      <c r="M50" s="755"/>
      <c r="N50" s="755"/>
      <c r="O50" s="755"/>
      <c r="P50" s="755"/>
      <c r="Q50" s="755"/>
      <c r="R50" s="731"/>
      <c r="S50" s="731"/>
    </row>
    <row r="51" spans="1:19" s="595" customFormat="1" ht="48" customHeight="1">
      <c r="A51" s="724">
        <v>4</v>
      </c>
      <c r="B51" s="745" t="s">
        <v>666</v>
      </c>
      <c r="C51" s="724" t="s">
        <v>60</v>
      </c>
      <c r="D51" s="760"/>
      <c r="E51" s="760"/>
      <c r="F51" s="760"/>
      <c r="G51" s="760"/>
      <c r="H51" s="760"/>
      <c r="I51" s="760"/>
      <c r="J51" s="760"/>
      <c r="K51" s="760"/>
      <c r="L51" s="760"/>
      <c r="M51" s="760"/>
      <c r="N51" s="760"/>
      <c r="O51" s="760"/>
      <c r="P51" s="760"/>
      <c r="Q51" s="760"/>
      <c r="R51" s="731"/>
      <c r="S51" s="731"/>
    </row>
    <row r="52" spans="1:19" s="592" customFormat="1" ht="15">
      <c r="A52" s="720" t="s">
        <v>44</v>
      </c>
      <c r="B52" s="754" t="s">
        <v>394</v>
      </c>
      <c r="C52" s="720"/>
      <c r="D52" s="269"/>
      <c r="E52" s="736"/>
      <c r="F52" s="269"/>
      <c r="G52" s="736"/>
      <c r="H52" s="755"/>
      <c r="I52" s="755"/>
      <c r="J52" s="755"/>
      <c r="K52" s="755"/>
      <c r="L52" s="755"/>
      <c r="M52" s="755"/>
      <c r="N52" s="755"/>
      <c r="O52" s="755"/>
      <c r="P52" s="755"/>
      <c r="Q52" s="755"/>
      <c r="R52" s="731"/>
      <c r="S52" s="731"/>
    </row>
    <row r="53" spans="1:19" s="592" customFormat="1" ht="15">
      <c r="A53" s="720" t="s">
        <v>395</v>
      </c>
      <c r="B53" s="754" t="s">
        <v>396</v>
      </c>
      <c r="C53" s="724" t="s">
        <v>360</v>
      </c>
      <c r="D53" s="269"/>
      <c r="E53" s="736"/>
      <c r="F53" s="269"/>
      <c r="G53" s="736"/>
      <c r="H53" s="755"/>
      <c r="I53" s="755"/>
      <c r="J53" s="755"/>
      <c r="K53" s="755"/>
      <c r="L53" s="755"/>
      <c r="M53" s="755"/>
      <c r="N53" s="755"/>
      <c r="O53" s="755"/>
      <c r="P53" s="755"/>
      <c r="Q53" s="755"/>
      <c r="R53" s="731"/>
      <c r="S53" s="731"/>
    </row>
    <row r="54" spans="1:19" s="592" customFormat="1" ht="30">
      <c r="A54" s="724">
        <v>1</v>
      </c>
      <c r="B54" s="745" t="s">
        <v>397</v>
      </c>
      <c r="C54" s="724" t="s">
        <v>398</v>
      </c>
      <c r="D54" s="269"/>
      <c r="E54" s="269"/>
      <c r="F54" s="269"/>
      <c r="G54" s="269"/>
      <c r="H54" s="736"/>
      <c r="I54" s="736"/>
      <c r="J54" s="736"/>
      <c r="K54" s="736"/>
      <c r="L54" s="736"/>
      <c r="M54" s="736"/>
      <c r="N54" s="736"/>
      <c r="O54" s="736"/>
      <c r="P54" s="736"/>
      <c r="Q54" s="736"/>
      <c r="R54" s="731"/>
      <c r="S54" s="731"/>
    </row>
    <row r="55" spans="1:19" s="592" customFormat="1" ht="15">
      <c r="A55" s="724"/>
      <c r="B55" s="745" t="s">
        <v>399</v>
      </c>
      <c r="C55" s="724" t="s">
        <v>398</v>
      </c>
      <c r="D55" s="269"/>
      <c r="E55" s="269"/>
      <c r="F55" s="269"/>
      <c r="G55" s="759"/>
      <c r="H55" s="736"/>
      <c r="I55" s="269"/>
      <c r="J55" s="736"/>
      <c r="K55" s="269"/>
      <c r="L55" s="736"/>
      <c r="M55" s="736"/>
      <c r="N55" s="736"/>
      <c r="O55" s="736"/>
      <c r="P55" s="736"/>
      <c r="Q55" s="736"/>
      <c r="R55" s="731"/>
      <c r="S55" s="731"/>
    </row>
    <row r="56" spans="1:19" s="592" customFormat="1" ht="15">
      <c r="A56" s="724">
        <v>2</v>
      </c>
      <c r="B56" s="745" t="s">
        <v>400</v>
      </c>
      <c r="C56" s="724" t="s">
        <v>398</v>
      </c>
      <c r="D56" s="269"/>
      <c r="E56" s="269"/>
      <c r="F56" s="269"/>
      <c r="G56" s="269"/>
      <c r="H56" s="736"/>
      <c r="I56" s="736"/>
      <c r="J56" s="736"/>
      <c r="K56" s="736"/>
      <c r="L56" s="736"/>
      <c r="M56" s="736"/>
      <c r="N56" s="736"/>
      <c r="O56" s="736"/>
      <c r="P56" s="736"/>
      <c r="Q56" s="736"/>
      <c r="R56" s="731"/>
      <c r="S56" s="731"/>
    </row>
    <row r="57" spans="1:19" s="592" customFormat="1" ht="15">
      <c r="A57" s="724"/>
      <c r="B57" s="745" t="s">
        <v>401</v>
      </c>
      <c r="C57" s="724"/>
      <c r="D57" s="269"/>
      <c r="E57" s="736"/>
      <c r="F57" s="752"/>
      <c r="G57" s="736"/>
      <c r="H57" s="736"/>
      <c r="I57" s="736"/>
      <c r="J57" s="736"/>
      <c r="K57" s="736"/>
      <c r="L57" s="736"/>
      <c r="M57" s="736"/>
      <c r="N57" s="736"/>
      <c r="O57" s="736"/>
      <c r="P57" s="736"/>
      <c r="Q57" s="736"/>
      <c r="R57" s="731"/>
      <c r="S57" s="731"/>
    </row>
    <row r="58" spans="1:19" s="592" customFormat="1" ht="15">
      <c r="A58" s="720"/>
      <c r="B58" s="745" t="s">
        <v>402</v>
      </c>
      <c r="C58" s="724" t="s">
        <v>398</v>
      </c>
      <c r="D58" s="269"/>
      <c r="E58" s="269"/>
      <c r="F58" s="269"/>
      <c r="G58" s="755"/>
      <c r="H58" s="755"/>
      <c r="I58" s="755"/>
      <c r="J58" s="755"/>
      <c r="K58" s="755"/>
      <c r="L58" s="755"/>
      <c r="M58" s="755"/>
      <c r="N58" s="755"/>
      <c r="O58" s="755"/>
      <c r="P58" s="755"/>
      <c r="Q58" s="755"/>
      <c r="R58" s="731"/>
      <c r="S58" s="731"/>
    </row>
    <row r="59" spans="1:19" s="592" customFormat="1" ht="15">
      <c r="A59" s="724"/>
      <c r="B59" s="745" t="s">
        <v>403</v>
      </c>
      <c r="C59" s="724" t="s">
        <v>398</v>
      </c>
      <c r="D59" s="269"/>
      <c r="E59" s="269"/>
      <c r="F59" s="269"/>
      <c r="G59" s="759"/>
      <c r="H59" s="736"/>
      <c r="I59" s="736"/>
      <c r="J59" s="736"/>
      <c r="K59" s="736"/>
      <c r="L59" s="736"/>
      <c r="M59" s="736"/>
      <c r="N59" s="736"/>
      <c r="O59" s="736"/>
      <c r="P59" s="736"/>
      <c r="Q59" s="736"/>
      <c r="R59" s="731"/>
      <c r="S59" s="731"/>
    </row>
    <row r="60" spans="1:19" s="592" customFormat="1" ht="30">
      <c r="A60" s="724"/>
      <c r="B60" s="745" t="s">
        <v>404</v>
      </c>
      <c r="C60" s="724" t="s">
        <v>398</v>
      </c>
      <c r="D60" s="269"/>
      <c r="E60" s="269"/>
      <c r="F60" s="269"/>
      <c r="G60" s="759"/>
      <c r="H60" s="736"/>
      <c r="I60" s="736"/>
      <c r="J60" s="736"/>
      <c r="K60" s="736"/>
      <c r="L60" s="736"/>
      <c r="M60" s="736"/>
      <c r="N60" s="736"/>
      <c r="O60" s="736"/>
      <c r="P60" s="736"/>
      <c r="Q60" s="736"/>
      <c r="R60" s="731"/>
      <c r="S60" s="731"/>
    </row>
    <row r="61" spans="1:19" s="592" customFormat="1" ht="30">
      <c r="A61" s="724"/>
      <c r="B61" s="745" t="s">
        <v>405</v>
      </c>
      <c r="C61" s="724" t="s">
        <v>398</v>
      </c>
      <c r="D61" s="269"/>
      <c r="E61" s="269"/>
      <c r="F61" s="269"/>
      <c r="G61" s="736"/>
      <c r="H61" s="736"/>
      <c r="I61" s="736"/>
      <c r="J61" s="736"/>
      <c r="K61" s="736"/>
      <c r="L61" s="736"/>
      <c r="M61" s="736"/>
      <c r="N61" s="736"/>
      <c r="O61" s="736"/>
      <c r="P61" s="736"/>
      <c r="Q61" s="736"/>
      <c r="R61" s="731"/>
      <c r="S61" s="731"/>
    </row>
    <row r="62" spans="1:19" s="592" customFormat="1" ht="15">
      <c r="A62" s="724"/>
      <c r="B62" s="745" t="s">
        <v>406</v>
      </c>
      <c r="C62" s="724" t="s">
        <v>398</v>
      </c>
      <c r="D62" s="269"/>
      <c r="E62" s="269"/>
      <c r="F62" s="269"/>
      <c r="G62" s="736"/>
      <c r="H62" s="736"/>
      <c r="I62" s="736"/>
      <c r="J62" s="736"/>
      <c r="K62" s="736"/>
      <c r="L62" s="736"/>
      <c r="M62" s="736"/>
      <c r="N62" s="736"/>
      <c r="O62" s="736"/>
      <c r="P62" s="736"/>
      <c r="Q62" s="736"/>
      <c r="R62" s="731"/>
      <c r="S62" s="731"/>
    </row>
    <row r="63" spans="1:19" s="598" customFormat="1" ht="15" customHeight="1">
      <c r="A63" s="724">
        <v>3</v>
      </c>
      <c r="B63" s="745" t="s">
        <v>1130</v>
      </c>
      <c r="C63" s="724" t="s">
        <v>398</v>
      </c>
      <c r="D63" s="269"/>
      <c r="E63" s="269"/>
      <c r="F63" s="269"/>
      <c r="G63" s="269"/>
      <c r="H63" s="736"/>
      <c r="I63" s="736"/>
      <c r="J63" s="736"/>
      <c r="K63" s="736"/>
      <c r="L63" s="736"/>
      <c r="M63" s="736"/>
      <c r="N63" s="736"/>
      <c r="O63" s="736"/>
      <c r="P63" s="736"/>
      <c r="Q63" s="736"/>
      <c r="R63" s="731"/>
      <c r="S63" s="731"/>
    </row>
    <row r="64" spans="1:19" s="592" customFormat="1" ht="15">
      <c r="A64" s="724">
        <v>4</v>
      </c>
      <c r="B64" s="745" t="s">
        <v>407</v>
      </c>
      <c r="C64" s="724" t="s">
        <v>408</v>
      </c>
      <c r="D64" s="736"/>
      <c r="E64" s="736"/>
      <c r="F64" s="736"/>
      <c r="G64" s="736"/>
      <c r="H64" s="736"/>
      <c r="I64" s="755"/>
      <c r="J64" s="755"/>
      <c r="K64" s="756"/>
      <c r="L64" s="755"/>
      <c r="M64" s="755"/>
      <c r="N64" s="755"/>
      <c r="O64" s="755"/>
      <c r="P64" s="755"/>
      <c r="Q64" s="755"/>
      <c r="R64" s="731"/>
      <c r="S64" s="731"/>
    </row>
    <row r="65" spans="1:19" s="592" customFormat="1" ht="15">
      <c r="A65" s="724"/>
      <c r="B65" s="745" t="s">
        <v>409</v>
      </c>
      <c r="C65" s="724" t="s">
        <v>408</v>
      </c>
      <c r="D65" s="736"/>
      <c r="E65" s="736"/>
      <c r="F65" s="736"/>
      <c r="G65" s="736"/>
      <c r="H65" s="755"/>
      <c r="I65" s="755"/>
      <c r="J65" s="755"/>
      <c r="K65" s="756"/>
      <c r="L65" s="755"/>
      <c r="M65" s="755"/>
      <c r="N65" s="755"/>
      <c r="O65" s="755"/>
      <c r="P65" s="755"/>
      <c r="Q65" s="755"/>
      <c r="R65" s="731"/>
      <c r="S65" s="731"/>
    </row>
    <row r="66" spans="1:19" s="595" customFormat="1" ht="15">
      <c r="A66" s="724"/>
      <c r="B66" s="745" t="s">
        <v>667</v>
      </c>
      <c r="C66" s="724" t="s">
        <v>408</v>
      </c>
      <c r="D66" s="736"/>
      <c r="E66" s="736"/>
      <c r="F66" s="736"/>
      <c r="G66" s="736"/>
      <c r="H66" s="755"/>
      <c r="I66" s="755"/>
      <c r="J66" s="755"/>
      <c r="K66" s="756"/>
      <c r="L66" s="755"/>
      <c r="M66" s="755"/>
      <c r="N66" s="755"/>
      <c r="O66" s="755"/>
      <c r="P66" s="755"/>
      <c r="Q66" s="755"/>
      <c r="R66" s="731"/>
      <c r="S66" s="731"/>
    </row>
    <row r="67" spans="1:19" s="592" customFormat="1" ht="18.75" customHeight="1">
      <c r="A67" s="720" t="s">
        <v>410</v>
      </c>
      <c r="B67" s="754" t="s">
        <v>755</v>
      </c>
      <c r="C67" s="720"/>
      <c r="D67" s="736"/>
      <c r="E67" s="761"/>
      <c r="F67" s="761"/>
      <c r="G67" s="269"/>
      <c r="H67" s="762"/>
      <c r="I67" s="762"/>
      <c r="J67" s="762"/>
      <c r="K67" s="762"/>
      <c r="L67" s="762"/>
      <c r="M67" s="762"/>
      <c r="N67" s="762"/>
      <c r="O67" s="762"/>
      <c r="P67" s="762"/>
      <c r="Q67" s="762"/>
      <c r="R67" s="763"/>
      <c r="S67" s="763"/>
    </row>
    <row r="68" spans="1:19" s="595" customFormat="1" ht="28.5">
      <c r="A68" s="720"/>
      <c r="B68" s="754" t="s">
        <v>1032</v>
      </c>
      <c r="C68" s="764"/>
      <c r="D68" s="752"/>
      <c r="E68" s="752"/>
      <c r="F68" s="752"/>
      <c r="G68" s="752"/>
      <c r="H68" s="752"/>
      <c r="I68" s="752"/>
      <c r="J68" s="752"/>
      <c r="K68" s="752"/>
      <c r="L68" s="752"/>
      <c r="M68" s="752"/>
      <c r="N68" s="752"/>
      <c r="O68" s="752"/>
      <c r="P68" s="752"/>
      <c r="Q68" s="752"/>
      <c r="R68" s="765"/>
      <c r="S68" s="765"/>
    </row>
    <row r="69" spans="1:19" s="596" customFormat="1" ht="15">
      <c r="A69" s="724">
        <v>1</v>
      </c>
      <c r="B69" s="745" t="s">
        <v>411</v>
      </c>
      <c r="C69" s="764" t="s">
        <v>412</v>
      </c>
      <c r="D69" s="269"/>
      <c r="E69" s="269"/>
      <c r="F69" s="269"/>
      <c r="G69" s="269"/>
      <c r="H69" s="269"/>
      <c r="I69" s="269"/>
      <c r="J69" s="269"/>
      <c r="K69" s="269"/>
      <c r="L69" s="269"/>
      <c r="M69" s="269"/>
      <c r="N69" s="269"/>
      <c r="O69" s="269"/>
      <c r="P69" s="269"/>
      <c r="Q69" s="269"/>
      <c r="R69" s="765"/>
      <c r="S69" s="765"/>
    </row>
    <row r="70" spans="1:19" s="596" customFormat="1" ht="30">
      <c r="A70" s="724">
        <v>2</v>
      </c>
      <c r="B70" s="745" t="s">
        <v>754</v>
      </c>
      <c r="C70" s="764" t="s">
        <v>412</v>
      </c>
      <c r="D70" s="269"/>
      <c r="E70" s="269"/>
      <c r="F70" s="269"/>
      <c r="G70" s="269"/>
      <c r="H70" s="269"/>
      <c r="I70" s="269"/>
      <c r="J70" s="269"/>
      <c r="K70" s="269"/>
      <c r="L70" s="269"/>
      <c r="M70" s="269"/>
      <c r="N70" s="269"/>
      <c r="O70" s="269"/>
      <c r="P70" s="269"/>
      <c r="Q70" s="269"/>
      <c r="R70" s="766"/>
      <c r="S70" s="766"/>
    </row>
    <row r="71" spans="1:19" s="599" customFormat="1" ht="30">
      <c r="A71" s="724">
        <v>3</v>
      </c>
      <c r="B71" s="745" t="s">
        <v>756</v>
      </c>
      <c r="C71" s="764" t="s">
        <v>412</v>
      </c>
      <c r="D71" s="269"/>
      <c r="E71" s="269"/>
      <c r="F71" s="269"/>
      <c r="G71" s="269"/>
      <c r="H71" s="269"/>
      <c r="I71" s="269"/>
      <c r="J71" s="269"/>
      <c r="K71" s="269"/>
      <c r="L71" s="269"/>
      <c r="M71" s="269"/>
      <c r="N71" s="269"/>
      <c r="O71" s="269"/>
      <c r="P71" s="269"/>
      <c r="Q71" s="269"/>
      <c r="R71" s="766"/>
      <c r="S71" s="766"/>
    </row>
    <row r="72" spans="1:19" s="596" customFormat="1" ht="17.25" customHeight="1">
      <c r="A72" s="875"/>
      <c r="B72" s="693" t="s">
        <v>413</v>
      </c>
      <c r="C72" s="876" t="s">
        <v>11</v>
      </c>
      <c r="D72" s="877"/>
      <c r="E72" s="877"/>
      <c r="F72" s="877"/>
      <c r="G72" s="877"/>
      <c r="H72" s="877"/>
      <c r="I72" s="877"/>
      <c r="J72" s="877"/>
      <c r="K72" s="877"/>
      <c r="L72" s="877"/>
      <c r="M72" s="877"/>
      <c r="N72" s="877"/>
      <c r="O72" s="877"/>
      <c r="P72" s="877"/>
      <c r="Q72" s="877"/>
      <c r="R72" s="878"/>
      <c r="S72" s="878"/>
    </row>
    <row r="73" spans="1:19" s="596" customFormat="1" ht="15">
      <c r="A73" s="724">
        <v>4</v>
      </c>
      <c r="B73" s="745" t="s">
        <v>47</v>
      </c>
      <c r="C73" s="764" t="s">
        <v>412</v>
      </c>
      <c r="D73" s="269"/>
      <c r="E73" s="269"/>
      <c r="F73" s="269"/>
      <c r="G73" s="269"/>
      <c r="H73" s="269"/>
      <c r="I73" s="269"/>
      <c r="J73" s="269"/>
      <c r="K73" s="269"/>
      <c r="L73" s="269"/>
      <c r="M73" s="269"/>
      <c r="N73" s="269"/>
      <c r="O73" s="269"/>
      <c r="P73" s="269"/>
      <c r="Q73" s="269"/>
      <c r="R73" s="766"/>
      <c r="S73" s="766"/>
    </row>
    <row r="74" spans="1:19" s="556" customFormat="1" ht="15">
      <c r="A74" s="724">
        <v>5</v>
      </c>
      <c r="B74" s="745" t="s">
        <v>757</v>
      </c>
      <c r="C74" s="764" t="s">
        <v>412</v>
      </c>
      <c r="D74" s="269"/>
      <c r="E74" s="269"/>
      <c r="F74" s="269"/>
      <c r="G74" s="269"/>
      <c r="H74" s="269"/>
      <c r="I74" s="269"/>
      <c r="J74" s="269"/>
      <c r="K74" s="269"/>
      <c r="L74" s="269"/>
      <c r="M74" s="269"/>
      <c r="N74" s="269"/>
      <c r="O74" s="269"/>
      <c r="P74" s="269"/>
      <c r="Q74" s="269"/>
      <c r="R74" s="766"/>
      <c r="S74" s="766"/>
    </row>
    <row r="75" spans="1:19" s="138" customFormat="1" ht="15">
      <c r="A75" s="724">
        <v>6</v>
      </c>
      <c r="B75" s="745" t="s">
        <v>46</v>
      </c>
      <c r="C75" s="764" t="s">
        <v>412</v>
      </c>
      <c r="D75" s="269"/>
      <c r="E75" s="269"/>
      <c r="F75" s="269"/>
      <c r="G75" s="269"/>
      <c r="H75" s="269"/>
      <c r="I75" s="269"/>
      <c r="J75" s="269"/>
      <c r="K75" s="269"/>
      <c r="L75" s="269"/>
      <c r="M75" s="269"/>
      <c r="N75" s="269"/>
      <c r="O75" s="269"/>
      <c r="P75" s="269"/>
      <c r="Q75" s="269"/>
      <c r="R75" s="766"/>
      <c r="S75" s="766"/>
    </row>
    <row r="76" spans="1:19" s="556" customFormat="1" ht="15">
      <c r="A76" s="737"/>
      <c r="B76" s="742" t="s">
        <v>740</v>
      </c>
      <c r="C76" s="767" t="s">
        <v>11</v>
      </c>
      <c r="D76" s="739"/>
      <c r="E76" s="739"/>
      <c r="F76" s="739"/>
      <c r="G76" s="743"/>
      <c r="H76" s="739"/>
      <c r="I76" s="739"/>
      <c r="J76" s="739"/>
      <c r="K76" s="739"/>
      <c r="L76" s="739"/>
      <c r="M76" s="739"/>
      <c r="N76" s="739"/>
      <c r="O76" s="739"/>
      <c r="P76" s="739"/>
      <c r="Q76" s="739"/>
      <c r="R76" s="771"/>
      <c r="S76" s="771"/>
    </row>
    <row r="77" spans="1:19" s="556" customFormat="1" ht="16.5" customHeight="1">
      <c r="A77" s="724">
        <v>7</v>
      </c>
      <c r="B77" s="745" t="s">
        <v>741</v>
      </c>
      <c r="C77" s="764" t="s">
        <v>11</v>
      </c>
      <c r="D77" s="752"/>
      <c r="E77" s="752"/>
      <c r="F77" s="752"/>
      <c r="G77" s="269"/>
      <c r="H77" s="752"/>
      <c r="I77" s="752"/>
      <c r="J77" s="752"/>
      <c r="K77" s="752"/>
      <c r="L77" s="752"/>
      <c r="M77" s="752"/>
      <c r="N77" s="752"/>
      <c r="O77" s="752"/>
      <c r="P77" s="752"/>
      <c r="Q77" s="752"/>
      <c r="R77" s="766"/>
      <c r="S77" s="766"/>
    </row>
    <row r="78" spans="1:19" s="556" customFormat="1" ht="18.75" customHeight="1">
      <c r="A78" s="720" t="s">
        <v>414</v>
      </c>
      <c r="B78" s="754" t="s">
        <v>668</v>
      </c>
      <c r="C78" s="720"/>
      <c r="D78" s="736"/>
      <c r="E78" s="736"/>
      <c r="F78" s="736"/>
      <c r="G78" s="736"/>
      <c r="H78" s="736"/>
      <c r="I78" s="736"/>
      <c r="J78" s="736"/>
      <c r="K78" s="269"/>
      <c r="L78" s="736"/>
      <c r="M78" s="736"/>
      <c r="N78" s="736"/>
      <c r="O78" s="736"/>
      <c r="P78" s="736"/>
      <c r="Q78" s="736"/>
      <c r="R78" s="763"/>
      <c r="S78" s="763"/>
    </row>
    <row r="79" spans="1:19" ht="28.5">
      <c r="A79" s="720" t="s">
        <v>1033</v>
      </c>
      <c r="B79" s="754" t="s">
        <v>669</v>
      </c>
      <c r="C79" s="720" t="s">
        <v>60</v>
      </c>
      <c r="D79" s="772"/>
      <c r="E79" s="772"/>
      <c r="F79" s="772"/>
      <c r="G79" s="772"/>
      <c r="H79" s="772"/>
      <c r="I79" s="772"/>
      <c r="J79" s="772"/>
      <c r="K79" s="406"/>
      <c r="L79" s="772"/>
      <c r="M79" s="772"/>
      <c r="N79" s="772"/>
      <c r="O79" s="772"/>
      <c r="P79" s="772"/>
      <c r="Q79" s="772"/>
      <c r="R79" s="769"/>
      <c r="S79" s="769"/>
    </row>
    <row r="80" spans="1:19" ht="28.5">
      <c r="A80" s="720"/>
      <c r="B80" s="754" t="s">
        <v>670</v>
      </c>
      <c r="C80" s="773" t="s">
        <v>60</v>
      </c>
      <c r="D80" s="772"/>
      <c r="E80" s="772"/>
      <c r="F80" s="772"/>
      <c r="G80" s="772"/>
      <c r="H80" s="772"/>
      <c r="I80" s="772"/>
      <c r="J80" s="772"/>
      <c r="K80" s="772"/>
      <c r="L80" s="772"/>
      <c r="M80" s="772"/>
      <c r="N80" s="772"/>
      <c r="O80" s="772"/>
      <c r="P80" s="772"/>
      <c r="Q80" s="772"/>
      <c r="R80" s="769"/>
      <c r="S80" s="769"/>
    </row>
    <row r="81" spans="1:19" ht="31.5" customHeight="1">
      <c r="A81" s="737"/>
      <c r="B81" s="742" t="s">
        <v>1034</v>
      </c>
      <c r="C81" s="767" t="s">
        <v>11</v>
      </c>
      <c r="D81" s="774"/>
      <c r="E81" s="774"/>
      <c r="F81" s="774"/>
      <c r="G81" s="774"/>
      <c r="H81" s="774"/>
      <c r="I81" s="774"/>
      <c r="J81" s="774"/>
      <c r="K81" s="774"/>
      <c r="L81" s="774"/>
      <c r="M81" s="774"/>
      <c r="N81" s="774"/>
      <c r="O81" s="774"/>
      <c r="P81" s="774"/>
      <c r="Q81" s="774"/>
      <c r="R81" s="774"/>
      <c r="S81" s="774"/>
    </row>
    <row r="82" spans="1:19" ht="30">
      <c r="A82" s="737"/>
      <c r="B82" s="742" t="s">
        <v>671</v>
      </c>
      <c r="C82" s="767" t="s">
        <v>11</v>
      </c>
      <c r="D82" s="775"/>
      <c r="E82" s="775"/>
      <c r="F82" s="775"/>
      <c r="G82" s="775"/>
      <c r="H82" s="776"/>
      <c r="I82" s="776"/>
      <c r="J82" s="776"/>
      <c r="K82" s="776"/>
      <c r="L82" s="776"/>
      <c r="M82" s="776"/>
      <c r="N82" s="776"/>
      <c r="O82" s="776"/>
      <c r="P82" s="776"/>
      <c r="Q82" s="776"/>
      <c r="R82" s="774"/>
      <c r="S82" s="774"/>
    </row>
    <row r="83" spans="1:19" ht="28.5">
      <c r="A83" s="720" t="s">
        <v>1035</v>
      </c>
      <c r="B83" s="754" t="s">
        <v>672</v>
      </c>
      <c r="C83" s="773" t="s">
        <v>60</v>
      </c>
      <c r="D83" s="777"/>
      <c r="E83" s="777"/>
      <c r="F83" s="777"/>
      <c r="G83" s="777"/>
      <c r="H83" s="777"/>
      <c r="I83" s="772"/>
      <c r="J83" s="772"/>
      <c r="K83" s="772"/>
      <c r="L83" s="772"/>
      <c r="M83" s="772"/>
      <c r="N83" s="772"/>
      <c r="O83" s="772"/>
      <c r="P83" s="772"/>
      <c r="Q83" s="772"/>
      <c r="R83" s="769"/>
      <c r="S83" s="769"/>
    </row>
    <row r="84" spans="1:19" ht="28.5">
      <c r="A84" s="724"/>
      <c r="B84" s="754" t="s">
        <v>673</v>
      </c>
      <c r="C84" s="764" t="s">
        <v>60</v>
      </c>
      <c r="D84" s="778"/>
      <c r="E84" s="779"/>
      <c r="F84" s="779"/>
      <c r="G84" s="779"/>
      <c r="H84" s="779"/>
      <c r="I84" s="779"/>
      <c r="J84" s="779"/>
      <c r="K84" s="779"/>
      <c r="L84" s="779"/>
      <c r="M84" s="779"/>
      <c r="N84" s="779"/>
      <c r="O84" s="779"/>
      <c r="P84" s="779"/>
      <c r="Q84" s="779"/>
      <c r="R84" s="769"/>
      <c r="S84" s="769"/>
    </row>
    <row r="85" spans="1:19" ht="30.75" customHeight="1">
      <c r="A85" s="737"/>
      <c r="B85" s="742" t="s">
        <v>1036</v>
      </c>
      <c r="C85" s="767" t="s">
        <v>11</v>
      </c>
      <c r="D85" s="780"/>
      <c r="E85" s="780"/>
      <c r="F85" s="780"/>
      <c r="G85" s="780"/>
      <c r="H85" s="780"/>
      <c r="I85" s="780"/>
      <c r="J85" s="780"/>
      <c r="K85" s="780"/>
      <c r="L85" s="780"/>
      <c r="M85" s="780"/>
      <c r="N85" s="780"/>
      <c r="O85" s="780"/>
      <c r="P85" s="780"/>
      <c r="Q85" s="780"/>
      <c r="R85" s="780"/>
      <c r="S85" s="780"/>
    </row>
    <row r="86" spans="1:19" ht="30">
      <c r="A86" s="737"/>
      <c r="B86" s="742" t="s">
        <v>674</v>
      </c>
      <c r="C86" s="767" t="s">
        <v>11</v>
      </c>
      <c r="D86" s="781"/>
      <c r="E86" s="781"/>
      <c r="F86" s="781"/>
      <c r="G86" s="781"/>
      <c r="H86" s="729"/>
      <c r="I86" s="729"/>
      <c r="J86" s="729"/>
      <c r="K86" s="729"/>
      <c r="L86" s="729"/>
      <c r="M86" s="729"/>
      <c r="N86" s="729"/>
      <c r="O86" s="729"/>
      <c r="P86" s="729"/>
      <c r="Q86" s="729"/>
      <c r="R86" s="780"/>
      <c r="S86" s="780"/>
    </row>
    <row r="87" spans="1:19" ht="28.5">
      <c r="A87" s="720" t="s">
        <v>1037</v>
      </c>
      <c r="B87" s="754" t="s">
        <v>675</v>
      </c>
      <c r="C87" s="773" t="s">
        <v>60</v>
      </c>
      <c r="D87" s="782"/>
      <c r="E87" s="782"/>
      <c r="F87" s="782"/>
      <c r="G87" s="782"/>
      <c r="H87" s="782"/>
      <c r="I87" s="782"/>
      <c r="J87" s="782"/>
      <c r="K87" s="782"/>
      <c r="L87" s="782"/>
      <c r="M87" s="782"/>
      <c r="N87" s="782"/>
      <c r="O87" s="782"/>
      <c r="P87" s="782"/>
      <c r="Q87" s="782"/>
      <c r="R87" s="769"/>
      <c r="S87" s="769"/>
    </row>
    <row r="88" spans="1:19" ht="28.5">
      <c r="A88" s="724"/>
      <c r="B88" s="754" t="s">
        <v>676</v>
      </c>
      <c r="C88" s="764" t="s">
        <v>60</v>
      </c>
      <c r="D88" s="782"/>
      <c r="E88" s="782"/>
      <c r="F88" s="782"/>
      <c r="G88" s="782"/>
      <c r="H88" s="782"/>
      <c r="I88" s="782"/>
      <c r="J88" s="782"/>
      <c r="K88" s="782"/>
      <c r="L88" s="782"/>
      <c r="M88" s="782"/>
      <c r="N88" s="782"/>
      <c r="O88" s="782"/>
      <c r="P88" s="782"/>
      <c r="Q88" s="782"/>
      <c r="R88" s="769"/>
      <c r="S88" s="769"/>
    </row>
    <row r="89" spans="1:19" ht="49.5" customHeight="1">
      <c r="A89" s="737"/>
      <c r="B89" s="742" t="s">
        <v>1038</v>
      </c>
      <c r="C89" s="767" t="s">
        <v>11</v>
      </c>
      <c r="D89" s="783"/>
      <c r="E89" s="783"/>
      <c r="F89" s="783"/>
      <c r="G89" s="783"/>
      <c r="H89" s="783"/>
      <c r="I89" s="783"/>
      <c r="J89" s="783"/>
      <c r="K89" s="783"/>
      <c r="L89" s="783"/>
      <c r="M89" s="783"/>
      <c r="N89" s="783"/>
      <c r="O89" s="783"/>
      <c r="P89" s="783"/>
      <c r="Q89" s="783"/>
      <c r="R89" s="783"/>
      <c r="S89" s="784"/>
    </row>
    <row r="90" spans="1:19" ht="32.25" customHeight="1">
      <c r="A90" s="737"/>
      <c r="B90" s="742" t="s">
        <v>677</v>
      </c>
      <c r="C90" s="767" t="s">
        <v>11</v>
      </c>
      <c r="D90" s="780"/>
      <c r="E90" s="780"/>
      <c r="F90" s="780"/>
      <c r="G90" s="780"/>
      <c r="H90" s="405"/>
      <c r="I90" s="785"/>
      <c r="J90" s="785"/>
      <c r="K90" s="785"/>
      <c r="L90" s="785"/>
      <c r="M90" s="785"/>
      <c r="N90" s="785"/>
      <c r="O90" s="785"/>
      <c r="P90" s="785"/>
      <c r="Q90" s="785"/>
      <c r="R90" s="783"/>
      <c r="S90" s="784"/>
    </row>
    <row r="91" spans="1:19">
      <c r="D91" s="144"/>
      <c r="E91" s="144"/>
      <c r="F91" s="144"/>
      <c r="G91" s="144"/>
    </row>
    <row r="92" spans="1:19">
      <c r="D92" s="144"/>
      <c r="E92" s="144"/>
      <c r="F92" s="144"/>
      <c r="G92" s="144"/>
    </row>
    <row r="93" spans="1:19">
      <c r="D93" s="223"/>
      <c r="E93" s="223"/>
      <c r="F93" s="223"/>
      <c r="G93" s="223"/>
    </row>
    <row r="94" spans="1:19" ht="17.25" customHeight="1">
      <c r="D94" s="223"/>
      <c r="E94" s="223"/>
      <c r="F94" s="223"/>
      <c r="G94" s="223"/>
    </row>
    <row r="95" spans="1:19" ht="17.25" customHeight="1">
      <c r="D95" s="635"/>
      <c r="E95" s="635"/>
      <c r="F95" s="635"/>
      <c r="G95" s="635"/>
    </row>
    <row r="96" spans="1:19" ht="17.25" customHeight="1">
      <c r="D96" s="636"/>
      <c r="E96" s="636"/>
      <c r="F96" s="636"/>
      <c r="G96" s="636"/>
    </row>
    <row r="97" spans="4:7">
      <c r="D97" s="637"/>
      <c r="E97" s="637"/>
      <c r="F97" s="637"/>
      <c r="G97" s="637"/>
    </row>
    <row r="98" spans="4:7">
      <c r="D98" s="638"/>
      <c r="E98" s="638"/>
      <c r="F98" s="638"/>
      <c r="G98" s="638"/>
    </row>
    <row r="99" spans="4:7">
      <c r="D99" s="639"/>
      <c r="E99" s="639"/>
      <c r="F99" s="639"/>
      <c r="G99" s="639"/>
    </row>
    <row r="101" spans="4:7" ht="15">
      <c r="D101" s="640"/>
      <c r="E101" s="640"/>
      <c r="F101" s="640"/>
      <c r="G101" s="633"/>
    </row>
  </sheetData>
  <mergeCells count="39">
    <mergeCell ref="IK3:IR3"/>
    <mergeCell ref="A5:A7"/>
    <mergeCell ref="B5:B7"/>
    <mergeCell ref="C5:C7"/>
    <mergeCell ref="D5:D7"/>
    <mergeCell ref="E5:F6"/>
    <mergeCell ref="G5:G7"/>
    <mergeCell ref="H5:Q6"/>
    <mergeCell ref="R5:S6"/>
    <mergeCell ref="GO3:GV3"/>
    <mergeCell ref="GW3:HD3"/>
    <mergeCell ref="HE3:HL3"/>
    <mergeCell ref="HM3:HT3"/>
    <mergeCell ref="HU3:IB3"/>
    <mergeCell ref="IC3:IJ3"/>
    <mergeCell ref="ES3:EZ3"/>
    <mergeCell ref="FA3:FH3"/>
    <mergeCell ref="FI3:FP3"/>
    <mergeCell ref="FQ3:FX3"/>
    <mergeCell ref="FY3:GF3"/>
    <mergeCell ref="GG3:GN3"/>
    <mergeCell ref="EK3:ER3"/>
    <mergeCell ref="BA3:BH3"/>
    <mergeCell ref="BI3:BP3"/>
    <mergeCell ref="BQ3:BX3"/>
    <mergeCell ref="BY3:CF3"/>
    <mergeCell ref="CG3:CN3"/>
    <mergeCell ref="CO3:CV3"/>
    <mergeCell ref="CW3:DD3"/>
    <mergeCell ref="DE3:DL3"/>
    <mergeCell ref="DM3:DT3"/>
    <mergeCell ref="DU3:EB3"/>
    <mergeCell ref="EC3:EJ3"/>
    <mergeCell ref="AS3:AZ3"/>
    <mergeCell ref="A2:S2"/>
    <mergeCell ref="A3:S3"/>
    <mergeCell ref="U3:AB3"/>
    <mergeCell ref="AC3:AJ3"/>
    <mergeCell ref="AK3:AR3"/>
  </mergeCells>
  <printOptions horizontalCentered="1"/>
  <pageMargins left="0" right="0" top="0.59055118110236227" bottom="0.67" header="0.19685039370078741" footer="0.36"/>
  <pageSetup paperSize="9" scale="85" orientation="landscape" r:id="rId1"/>
  <headerFooter alignWithMargins="0">
    <oddFooter>&amp;C &amp;P/&amp;N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124"/>
  <sheetViews>
    <sheetView view="pageBreakPreview" zoomScale="85" zoomScaleNormal="85" zoomScaleSheetLayoutView="85" workbookViewId="0">
      <pane ySplit="6" topLeftCell="A91" activePane="bottomLeft" state="frozen"/>
      <selection activeCell="H15" sqref="H15"/>
      <selection pane="bottomLeft" activeCell="A2" sqref="A2:H2"/>
    </sheetView>
  </sheetViews>
  <sheetFormatPr defaultColWidth="8.625" defaultRowHeight="15.75"/>
  <cols>
    <col min="1" max="1" width="4.125" style="139" customWidth="1"/>
    <col min="2" max="2" width="37.875" style="139" customWidth="1"/>
    <col min="3" max="6" width="8.625" style="139" customWidth="1"/>
    <col min="7" max="8" width="8.125" style="139" customWidth="1"/>
    <col min="9" max="11" width="9" style="139" customWidth="1"/>
    <col min="12" max="16384" width="8.625" style="139"/>
  </cols>
  <sheetData>
    <row r="1" spans="1:12" ht="16.5">
      <c r="A1" s="277" t="s">
        <v>1165</v>
      </c>
      <c r="B1" s="414"/>
      <c r="C1" s="414"/>
      <c r="D1" s="414"/>
      <c r="E1" s="414"/>
      <c r="F1" s="414"/>
      <c r="G1" s="414"/>
      <c r="H1" s="414"/>
    </row>
    <row r="2" spans="1:12" ht="16.5">
      <c r="A2" s="1729" t="s">
        <v>1161</v>
      </c>
      <c r="B2" s="1729"/>
      <c r="C2" s="1729"/>
      <c r="D2" s="1729"/>
      <c r="E2" s="1729"/>
      <c r="F2" s="1729"/>
      <c r="G2" s="1729"/>
      <c r="H2" s="1729"/>
    </row>
    <row r="3" spans="1:12" ht="19.5" customHeight="1">
      <c r="A3" s="1724" t="str">
        <f>'2. CTTH'!A2:J2</f>
        <v>(Kèm theo Báo cáo số:           /BC-UBND ngày            tháng         năm 2023 của UBND huyện Mường Chà)</v>
      </c>
      <c r="B3" s="1724"/>
      <c r="C3" s="1724"/>
      <c r="D3" s="1724"/>
      <c r="E3" s="1724"/>
      <c r="F3" s="1724"/>
      <c r="G3" s="1724"/>
      <c r="H3" s="1724"/>
    </row>
    <row r="4" spans="1:12" ht="17.25">
      <c r="A4" s="466"/>
      <c r="B4" s="466"/>
      <c r="C4" s="415"/>
      <c r="D4" s="415"/>
      <c r="E4" s="415"/>
      <c r="F4" s="1730" t="s">
        <v>415</v>
      </c>
      <c r="G4" s="1730"/>
      <c r="H4" s="1730"/>
    </row>
    <row r="5" spans="1:12">
      <c r="A5" s="1731" t="s">
        <v>416</v>
      </c>
      <c r="B5" s="1732" t="s">
        <v>417</v>
      </c>
      <c r="C5" s="1731" t="s">
        <v>1162</v>
      </c>
      <c r="D5" s="1731" t="s">
        <v>918</v>
      </c>
      <c r="E5" s="1731" t="s">
        <v>1163</v>
      </c>
      <c r="F5" s="1731" t="s">
        <v>1136</v>
      </c>
      <c r="G5" s="1733" t="s">
        <v>336</v>
      </c>
      <c r="H5" s="1734"/>
    </row>
    <row r="6" spans="1:12" ht="45.75" customHeight="1">
      <c r="A6" s="1731"/>
      <c r="B6" s="1732"/>
      <c r="C6" s="1731"/>
      <c r="D6" s="1731"/>
      <c r="E6" s="1731"/>
      <c r="F6" s="1731"/>
      <c r="G6" s="418" t="s">
        <v>920</v>
      </c>
      <c r="H6" s="418" t="s">
        <v>1164</v>
      </c>
    </row>
    <row r="7" spans="1:12" s="135" customFormat="1" ht="16.5" customHeight="1">
      <c r="A7" s="416" t="s">
        <v>17</v>
      </c>
      <c r="B7" s="404" t="s">
        <v>742</v>
      </c>
      <c r="C7" s="419"/>
      <c r="D7" s="419"/>
      <c r="E7" s="419"/>
      <c r="F7" s="419"/>
      <c r="G7" s="409"/>
      <c r="H7" s="409"/>
    </row>
    <row r="8" spans="1:12" s="190" customFormat="1">
      <c r="A8" s="417" t="s">
        <v>32</v>
      </c>
      <c r="B8" s="420" t="s">
        <v>743</v>
      </c>
      <c r="C8" s="406"/>
      <c r="D8" s="406"/>
      <c r="E8" s="406"/>
      <c r="F8" s="406"/>
      <c r="G8" s="409"/>
      <c r="H8" s="409"/>
    </row>
    <row r="9" spans="1:12">
      <c r="A9" s="411"/>
      <c r="B9" s="421" t="s">
        <v>678</v>
      </c>
      <c r="C9" s="279"/>
      <c r="D9" s="279"/>
      <c r="E9" s="279"/>
      <c r="F9" s="279"/>
      <c r="G9" s="408"/>
      <c r="H9" s="408"/>
      <c r="J9" s="191"/>
      <c r="K9" s="191"/>
      <c r="L9" s="191"/>
    </row>
    <row r="10" spans="1:12">
      <c r="A10" s="411"/>
      <c r="B10" s="421" t="s">
        <v>679</v>
      </c>
      <c r="C10" s="422"/>
      <c r="D10" s="422"/>
      <c r="E10" s="422"/>
      <c r="F10" s="422"/>
      <c r="G10" s="408"/>
      <c r="H10" s="408"/>
    </row>
    <row r="11" spans="1:12">
      <c r="A11" s="411"/>
      <c r="B11" s="421" t="s">
        <v>680</v>
      </c>
      <c r="C11" s="422"/>
      <c r="D11" s="422"/>
      <c r="E11" s="422"/>
      <c r="F11" s="422"/>
      <c r="G11" s="408"/>
      <c r="H11" s="408"/>
    </row>
    <row r="12" spans="1:12">
      <c r="A12" s="411"/>
      <c r="B12" s="421" t="s">
        <v>681</v>
      </c>
      <c r="C12" s="280"/>
      <c r="D12" s="280"/>
      <c r="E12" s="280"/>
      <c r="F12" s="280"/>
      <c r="G12" s="408"/>
      <c r="H12" s="408"/>
    </row>
    <row r="13" spans="1:12">
      <c r="A13" s="411"/>
      <c r="B13" s="421" t="s">
        <v>682</v>
      </c>
      <c r="C13" s="422"/>
      <c r="D13" s="422"/>
      <c r="E13" s="422"/>
      <c r="F13" s="422"/>
      <c r="G13" s="408"/>
      <c r="H13" s="408"/>
      <c r="J13" s="192"/>
    </row>
    <row r="14" spans="1:12">
      <c r="A14" s="411"/>
      <c r="B14" s="421" t="s">
        <v>1039</v>
      </c>
      <c r="C14" s="422"/>
      <c r="D14" s="422"/>
      <c r="E14" s="422"/>
      <c r="F14" s="422"/>
      <c r="G14" s="408"/>
      <c r="H14" s="408"/>
    </row>
    <row r="15" spans="1:12" s="190" customFormat="1">
      <c r="A15" s="403"/>
      <c r="B15" s="423" t="s">
        <v>744</v>
      </c>
      <c r="C15" s="406"/>
      <c r="D15" s="406"/>
      <c r="E15" s="406"/>
      <c r="F15" s="406"/>
      <c r="G15" s="424"/>
      <c r="H15" s="424"/>
    </row>
    <row r="16" spans="1:12" s="135" customFormat="1">
      <c r="A16" s="425" t="s">
        <v>38</v>
      </c>
      <c r="B16" s="410" t="s">
        <v>418</v>
      </c>
      <c r="C16" s="406"/>
      <c r="D16" s="406"/>
      <c r="E16" s="406"/>
      <c r="F16" s="406"/>
      <c r="G16" s="424"/>
      <c r="H16" s="424"/>
      <c r="I16" s="193"/>
      <c r="J16" s="193"/>
      <c r="K16" s="193"/>
      <c r="L16" s="193"/>
    </row>
    <row r="17" spans="1:12" s="135" customFormat="1">
      <c r="A17" s="426">
        <v>1</v>
      </c>
      <c r="B17" s="410" t="s">
        <v>419</v>
      </c>
      <c r="C17" s="427"/>
      <c r="D17" s="427"/>
      <c r="E17" s="427"/>
      <c r="F17" s="427"/>
      <c r="G17" s="424"/>
      <c r="H17" s="424"/>
      <c r="L17" s="194"/>
    </row>
    <row r="18" spans="1:12">
      <c r="A18" s="428" t="s">
        <v>329</v>
      </c>
      <c r="B18" s="429" t="s">
        <v>420</v>
      </c>
      <c r="C18" s="422"/>
      <c r="D18" s="422"/>
      <c r="E18" s="422"/>
      <c r="F18" s="422"/>
      <c r="G18" s="430"/>
      <c r="H18" s="430"/>
    </row>
    <row r="19" spans="1:12">
      <c r="A19" s="428"/>
      <c r="B19" s="421" t="s">
        <v>450</v>
      </c>
      <c r="C19" s="279"/>
      <c r="D19" s="279"/>
      <c r="E19" s="279"/>
      <c r="F19" s="422"/>
      <c r="G19" s="430"/>
      <c r="H19" s="430"/>
    </row>
    <row r="20" spans="1:12">
      <c r="A20" s="431"/>
      <c r="B20" s="432" t="s">
        <v>421</v>
      </c>
      <c r="C20" s="279"/>
      <c r="D20" s="279"/>
      <c r="E20" s="279"/>
      <c r="F20" s="422"/>
      <c r="G20" s="430"/>
      <c r="H20" s="430"/>
    </row>
    <row r="21" spans="1:12" ht="30">
      <c r="A21" s="411" t="s">
        <v>330</v>
      </c>
      <c r="B21" s="421" t="s">
        <v>1040</v>
      </c>
      <c r="C21" s="280"/>
      <c r="D21" s="280"/>
      <c r="E21" s="280"/>
      <c r="F21" s="422"/>
      <c r="G21" s="430"/>
      <c r="H21" s="430"/>
    </row>
    <row r="22" spans="1:12" s="135" customFormat="1" ht="16.5" customHeight="1">
      <c r="A22" s="417">
        <v>2</v>
      </c>
      <c r="B22" s="410" t="s">
        <v>683</v>
      </c>
      <c r="C22" s="427"/>
      <c r="D22" s="427"/>
      <c r="E22" s="427"/>
      <c r="F22" s="427"/>
      <c r="G22" s="433"/>
      <c r="H22" s="433"/>
    </row>
    <row r="23" spans="1:12" ht="15.75" customHeight="1">
      <c r="A23" s="411" t="s">
        <v>329</v>
      </c>
      <c r="B23" s="429" t="s">
        <v>684</v>
      </c>
      <c r="C23" s="422"/>
      <c r="D23" s="422"/>
      <c r="E23" s="422"/>
      <c r="F23" s="422"/>
      <c r="G23" s="434"/>
      <c r="H23" s="434"/>
    </row>
    <row r="24" spans="1:12">
      <c r="A24" s="428"/>
      <c r="B24" s="421" t="s">
        <v>685</v>
      </c>
      <c r="C24" s="279"/>
      <c r="D24" s="279"/>
      <c r="E24" s="279"/>
      <c r="F24" s="422"/>
      <c r="G24" s="430"/>
      <c r="H24" s="430"/>
    </row>
    <row r="25" spans="1:12" s="135" customFormat="1">
      <c r="A25" s="425" t="s">
        <v>42</v>
      </c>
      <c r="B25" s="410" t="s">
        <v>423</v>
      </c>
      <c r="C25" s="406"/>
      <c r="D25" s="406"/>
      <c r="E25" s="406"/>
      <c r="F25" s="406"/>
      <c r="G25" s="424"/>
      <c r="H25" s="424"/>
    </row>
    <row r="26" spans="1:12" s="135" customFormat="1" ht="17.25" customHeight="1">
      <c r="A26" s="425">
        <v>1</v>
      </c>
      <c r="B26" s="410" t="s">
        <v>745</v>
      </c>
      <c r="C26" s="435"/>
      <c r="D26" s="435"/>
      <c r="E26" s="435"/>
      <c r="F26" s="435"/>
      <c r="G26" s="436"/>
      <c r="H26" s="436"/>
    </row>
    <row r="27" spans="1:12">
      <c r="A27" s="431" t="s">
        <v>329</v>
      </c>
      <c r="B27" s="432" t="s">
        <v>424</v>
      </c>
      <c r="C27" s="407"/>
      <c r="D27" s="407"/>
      <c r="E27" s="407"/>
      <c r="F27" s="407"/>
      <c r="G27" s="437"/>
      <c r="H27" s="437"/>
    </row>
    <row r="28" spans="1:12">
      <c r="A28" s="411"/>
      <c r="B28" s="421" t="s">
        <v>425</v>
      </c>
      <c r="C28" s="281"/>
      <c r="D28" s="438"/>
      <c r="E28" s="438"/>
      <c r="F28" s="438"/>
      <c r="G28" s="430"/>
      <c r="H28" s="430"/>
    </row>
    <row r="29" spans="1:12">
      <c r="A29" s="411"/>
      <c r="B29" s="421" t="s">
        <v>426</v>
      </c>
      <c r="C29" s="438"/>
      <c r="D29" s="438"/>
      <c r="E29" s="438"/>
      <c r="F29" s="438"/>
      <c r="G29" s="430"/>
      <c r="H29" s="430"/>
    </row>
    <row r="30" spans="1:12">
      <c r="A30" s="411"/>
      <c r="B30" s="421" t="s">
        <v>427</v>
      </c>
      <c r="C30" s="281"/>
      <c r="D30" s="438"/>
      <c r="E30" s="438"/>
      <c r="F30" s="438"/>
      <c r="G30" s="430"/>
      <c r="H30" s="430"/>
    </row>
    <row r="31" spans="1:12">
      <c r="A31" s="411"/>
      <c r="B31" s="421" t="s">
        <v>436</v>
      </c>
      <c r="C31" s="439"/>
      <c r="D31" s="438"/>
      <c r="E31" s="438"/>
      <c r="F31" s="438"/>
      <c r="G31" s="430"/>
      <c r="H31" s="430"/>
    </row>
    <row r="32" spans="1:12">
      <c r="A32" s="411"/>
      <c r="B32" s="421" t="s">
        <v>428</v>
      </c>
      <c r="C32" s="281"/>
      <c r="D32" s="438"/>
      <c r="E32" s="438"/>
      <c r="F32" s="438"/>
      <c r="G32" s="430"/>
      <c r="H32" s="430"/>
    </row>
    <row r="33" spans="1:8">
      <c r="A33" s="411"/>
      <c r="B33" s="440" t="s">
        <v>429</v>
      </c>
      <c r="C33" s="281"/>
      <c r="D33" s="438"/>
      <c r="E33" s="438"/>
      <c r="F33" s="438"/>
      <c r="G33" s="430"/>
      <c r="H33" s="430"/>
    </row>
    <row r="34" spans="1:8">
      <c r="A34" s="411"/>
      <c r="B34" s="440" t="s">
        <v>430</v>
      </c>
      <c r="C34" s="281"/>
      <c r="D34" s="438"/>
      <c r="E34" s="438"/>
      <c r="F34" s="438"/>
      <c r="G34" s="430"/>
      <c r="H34" s="430"/>
    </row>
    <row r="35" spans="1:8">
      <c r="A35" s="411"/>
      <c r="B35" s="440" t="s">
        <v>1041</v>
      </c>
      <c r="C35" s="281"/>
      <c r="D35" s="438"/>
      <c r="E35" s="438"/>
      <c r="F35" s="438"/>
      <c r="G35" s="430"/>
      <c r="H35" s="430"/>
    </row>
    <row r="36" spans="1:8">
      <c r="A36" s="411"/>
      <c r="B36" s="421" t="s">
        <v>431</v>
      </c>
      <c r="C36" s="438"/>
      <c r="D36" s="438"/>
      <c r="E36" s="438"/>
      <c r="F36" s="438"/>
      <c r="G36" s="430"/>
      <c r="H36" s="430"/>
    </row>
    <row r="37" spans="1:8">
      <c r="A37" s="431" t="s">
        <v>330</v>
      </c>
      <c r="B37" s="432" t="s">
        <v>432</v>
      </c>
      <c r="C37" s="407"/>
      <c r="D37" s="407"/>
      <c r="E37" s="407"/>
      <c r="F37" s="407"/>
      <c r="G37" s="437"/>
      <c r="H37" s="437"/>
    </row>
    <row r="38" spans="1:8">
      <c r="A38" s="411"/>
      <c r="B38" s="421" t="s">
        <v>433</v>
      </c>
      <c r="C38" s="441"/>
      <c r="D38" s="422"/>
      <c r="E38" s="422"/>
      <c r="F38" s="422"/>
      <c r="G38" s="430"/>
      <c r="H38" s="430"/>
    </row>
    <row r="39" spans="1:8">
      <c r="A39" s="411"/>
      <c r="B39" s="421" t="s">
        <v>434</v>
      </c>
      <c r="C39" s="438"/>
      <c r="D39" s="269"/>
      <c r="E39" s="269"/>
      <c r="F39" s="269"/>
      <c r="G39" s="430"/>
      <c r="H39" s="430"/>
    </row>
    <row r="40" spans="1:8">
      <c r="A40" s="411"/>
      <c r="B40" s="421" t="s">
        <v>430</v>
      </c>
      <c r="C40" s="438"/>
      <c r="D40" s="269"/>
      <c r="E40" s="281"/>
      <c r="F40" s="269"/>
      <c r="G40" s="442"/>
      <c r="H40" s="430"/>
    </row>
    <row r="41" spans="1:8">
      <c r="A41" s="411"/>
      <c r="B41" s="421" t="s">
        <v>435</v>
      </c>
      <c r="C41" s="441"/>
      <c r="D41" s="269"/>
      <c r="E41" s="269"/>
      <c r="F41" s="269"/>
      <c r="G41" s="430"/>
      <c r="H41" s="430"/>
    </row>
    <row r="42" spans="1:8">
      <c r="A42" s="411"/>
      <c r="B42" s="421" t="s">
        <v>436</v>
      </c>
      <c r="C42" s="441"/>
      <c r="D42" s="269"/>
      <c r="E42" s="269"/>
      <c r="F42" s="269"/>
      <c r="G42" s="430"/>
      <c r="H42" s="430"/>
    </row>
    <row r="43" spans="1:8">
      <c r="A43" s="411"/>
      <c r="B43" s="421" t="s">
        <v>429</v>
      </c>
      <c r="C43" s="441"/>
      <c r="D43" s="269"/>
      <c r="E43" s="269"/>
      <c r="F43" s="269"/>
      <c r="G43" s="430"/>
      <c r="H43" s="430"/>
    </row>
    <row r="44" spans="1:8">
      <c r="A44" s="411"/>
      <c r="B44" s="421" t="s">
        <v>437</v>
      </c>
      <c r="C44" s="438"/>
      <c r="D44" s="269"/>
      <c r="E44" s="269"/>
      <c r="F44" s="269"/>
      <c r="G44" s="430"/>
      <c r="H44" s="430"/>
    </row>
    <row r="45" spans="1:8">
      <c r="A45" s="411"/>
      <c r="B45" s="421" t="s">
        <v>425</v>
      </c>
      <c r="C45" s="438"/>
      <c r="D45" s="269"/>
      <c r="E45" s="269"/>
      <c r="F45" s="269"/>
      <c r="G45" s="430"/>
      <c r="H45" s="430"/>
    </row>
    <row r="46" spans="1:8">
      <c r="A46" s="411"/>
      <c r="B46" s="421" t="s">
        <v>438</v>
      </c>
      <c r="C46" s="438"/>
      <c r="D46" s="269"/>
      <c r="E46" s="269"/>
      <c r="F46" s="269"/>
      <c r="G46" s="430"/>
      <c r="H46" s="430"/>
    </row>
    <row r="47" spans="1:8">
      <c r="A47" s="411"/>
      <c r="B47" s="421" t="s">
        <v>686</v>
      </c>
      <c r="C47" s="438"/>
      <c r="D47" s="269"/>
      <c r="E47" s="269"/>
      <c r="F47" s="269"/>
      <c r="G47" s="430"/>
      <c r="H47" s="430"/>
    </row>
    <row r="48" spans="1:8">
      <c r="A48" s="411"/>
      <c r="B48" s="421" t="s">
        <v>687</v>
      </c>
      <c r="C48" s="438"/>
      <c r="D48" s="269"/>
      <c r="E48" s="269"/>
      <c r="F48" s="269"/>
      <c r="G48" s="430"/>
      <c r="H48" s="430"/>
    </row>
    <row r="49" spans="1:8">
      <c r="A49" s="411"/>
      <c r="B49" s="421" t="s">
        <v>1041</v>
      </c>
      <c r="C49" s="438"/>
      <c r="D49" s="269"/>
      <c r="E49" s="269"/>
      <c r="F49" s="269"/>
      <c r="G49" s="430"/>
      <c r="H49" s="430"/>
    </row>
    <row r="50" spans="1:8">
      <c r="A50" s="411"/>
      <c r="B50" s="421" t="s">
        <v>1042</v>
      </c>
      <c r="C50" s="438"/>
      <c r="D50" s="269"/>
      <c r="E50" s="269"/>
      <c r="F50" s="269"/>
      <c r="G50" s="430"/>
      <c r="H50" s="430"/>
    </row>
    <row r="51" spans="1:8">
      <c r="A51" s="411"/>
      <c r="B51" s="421" t="s">
        <v>439</v>
      </c>
      <c r="C51" s="438"/>
      <c r="D51" s="269"/>
      <c r="E51" s="269"/>
      <c r="F51" s="269"/>
      <c r="G51" s="430"/>
      <c r="H51" s="430"/>
    </row>
    <row r="52" spans="1:8" s="135" customFormat="1">
      <c r="A52" s="425">
        <v>2</v>
      </c>
      <c r="B52" s="410" t="s">
        <v>1043</v>
      </c>
      <c r="C52" s="406"/>
      <c r="D52" s="406"/>
      <c r="E52" s="406"/>
      <c r="F52" s="406"/>
      <c r="G52" s="436"/>
      <c r="H52" s="436"/>
    </row>
    <row r="53" spans="1:8">
      <c r="A53" s="431" t="s">
        <v>329</v>
      </c>
      <c r="B53" s="432" t="s">
        <v>432</v>
      </c>
      <c r="C53" s="407"/>
      <c r="D53" s="407"/>
      <c r="E53" s="407"/>
      <c r="F53" s="407"/>
      <c r="G53" s="437"/>
      <c r="H53" s="437"/>
    </row>
    <row r="54" spans="1:8" s="135" customFormat="1">
      <c r="A54" s="443"/>
      <c r="B54" s="421" t="s">
        <v>1044</v>
      </c>
      <c r="C54" s="281"/>
      <c r="D54" s="269"/>
      <c r="E54" s="281"/>
      <c r="F54" s="281"/>
      <c r="G54" s="430"/>
      <c r="H54" s="430"/>
    </row>
    <row r="55" spans="1:8" s="135" customFormat="1">
      <c r="A55" s="443"/>
      <c r="B55" s="421" t="s">
        <v>1045</v>
      </c>
      <c r="C55" s="441"/>
      <c r="D55" s="422"/>
      <c r="E55" s="422"/>
      <c r="F55" s="422"/>
      <c r="G55" s="430"/>
      <c r="H55" s="430"/>
    </row>
    <row r="56" spans="1:8" ht="30">
      <c r="A56" s="431" t="s">
        <v>330</v>
      </c>
      <c r="B56" s="432" t="s">
        <v>688</v>
      </c>
      <c r="C56" s="444"/>
      <c r="D56" s="445"/>
      <c r="E56" s="445"/>
      <c r="F56" s="445"/>
      <c r="G56" s="437"/>
      <c r="H56" s="437"/>
    </row>
    <row r="57" spans="1:8">
      <c r="A57" s="431" t="s">
        <v>331</v>
      </c>
      <c r="B57" s="432" t="s">
        <v>440</v>
      </c>
      <c r="C57" s="281"/>
      <c r="D57" s="407"/>
      <c r="E57" s="405"/>
      <c r="F57" s="407"/>
      <c r="G57" s="437"/>
      <c r="H57" s="437"/>
    </row>
    <row r="58" spans="1:8">
      <c r="A58" s="431" t="s">
        <v>689</v>
      </c>
      <c r="B58" s="446" t="s">
        <v>684</v>
      </c>
      <c r="C58" s="445"/>
      <c r="D58" s="445"/>
      <c r="E58" s="445"/>
      <c r="F58" s="445"/>
      <c r="G58" s="437"/>
      <c r="H58" s="437"/>
    </row>
    <row r="59" spans="1:8">
      <c r="A59" s="411"/>
      <c r="B59" s="421" t="s">
        <v>422</v>
      </c>
      <c r="C59" s="441"/>
      <c r="D59" s="422"/>
      <c r="E59" s="422"/>
      <c r="F59" s="422"/>
      <c r="G59" s="430"/>
      <c r="H59" s="430"/>
    </row>
    <row r="60" spans="1:8" s="135" customFormat="1">
      <c r="A60" s="425" t="s">
        <v>44</v>
      </c>
      <c r="B60" s="410" t="s">
        <v>441</v>
      </c>
      <c r="C60" s="406"/>
      <c r="D60" s="406"/>
      <c r="E60" s="406"/>
      <c r="F60" s="406"/>
      <c r="G60" s="424"/>
      <c r="H60" s="424"/>
    </row>
    <row r="61" spans="1:8" s="135" customFormat="1">
      <c r="A61" s="425">
        <v>1</v>
      </c>
      <c r="B61" s="410" t="s">
        <v>419</v>
      </c>
      <c r="C61" s="406"/>
      <c r="D61" s="406"/>
      <c r="E61" s="406"/>
      <c r="F61" s="406"/>
      <c r="G61" s="424"/>
      <c r="H61" s="424"/>
    </row>
    <row r="62" spans="1:8">
      <c r="A62" s="447" t="s">
        <v>329</v>
      </c>
      <c r="B62" s="446" t="s">
        <v>420</v>
      </c>
      <c r="C62" s="444"/>
      <c r="D62" s="444"/>
      <c r="E62" s="444"/>
      <c r="F62" s="444"/>
      <c r="G62" s="430"/>
      <c r="H62" s="430"/>
    </row>
    <row r="63" spans="1:8">
      <c r="A63" s="431"/>
      <c r="B63" s="446" t="s">
        <v>442</v>
      </c>
      <c r="C63" s="444"/>
      <c r="D63" s="444"/>
      <c r="E63" s="444"/>
      <c r="F63" s="444"/>
      <c r="G63" s="430"/>
      <c r="H63" s="430"/>
    </row>
    <row r="64" spans="1:8">
      <c r="A64" s="448" t="s">
        <v>443</v>
      </c>
      <c r="B64" s="429" t="s">
        <v>444</v>
      </c>
      <c r="C64" s="449"/>
      <c r="D64" s="449"/>
      <c r="E64" s="449"/>
      <c r="F64" s="449"/>
      <c r="G64" s="450"/>
      <c r="H64" s="450"/>
    </row>
    <row r="65" spans="1:10">
      <c r="A65" s="411"/>
      <c r="B65" s="429" t="s">
        <v>445</v>
      </c>
      <c r="C65" s="451"/>
      <c r="D65" s="451"/>
      <c r="E65" s="451"/>
      <c r="F65" s="451"/>
      <c r="G65" s="430"/>
      <c r="H65" s="430"/>
    </row>
    <row r="66" spans="1:10">
      <c r="A66" s="431"/>
      <c r="B66" s="446" t="s">
        <v>442</v>
      </c>
      <c r="C66" s="451"/>
      <c r="D66" s="451"/>
      <c r="E66" s="451"/>
      <c r="F66" s="451"/>
      <c r="G66" s="430"/>
      <c r="H66" s="430"/>
    </row>
    <row r="67" spans="1:10">
      <c r="A67" s="448"/>
      <c r="B67" s="429" t="s">
        <v>446</v>
      </c>
      <c r="C67" s="451"/>
      <c r="D67" s="451"/>
      <c r="E67" s="451"/>
      <c r="F67" s="451"/>
      <c r="G67" s="430"/>
      <c r="H67" s="430"/>
    </row>
    <row r="68" spans="1:10">
      <c r="A68" s="431"/>
      <c r="B68" s="446" t="s">
        <v>442</v>
      </c>
      <c r="C68" s="451"/>
      <c r="D68" s="451"/>
      <c r="E68" s="451"/>
      <c r="F68" s="451"/>
      <c r="G68" s="430"/>
      <c r="H68" s="430"/>
    </row>
    <row r="69" spans="1:10">
      <c r="A69" s="448"/>
      <c r="B69" s="429" t="s">
        <v>891</v>
      </c>
      <c r="C69" s="451"/>
      <c r="D69" s="451"/>
      <c r="E69" s="451"/>
      <c r="F69" s="451"/>
      <c r="G69" s="430"/>
      <c r="H69" s="430"/>
    </row>
    <row r="70" spans="1:10">
      <c r="A70" s="431"/>
      <c r="B70" s="446" t="s">
        <v>442</v>
      </c>
      <c r="C70" s="451"/>
      <c r="D70" s="451"/>
      <c r="E70" s="451"/>
      <c r="F70" s="451"/>
      <c r="G70" s="430"/>
      <c r="H70" s="430"/>
    </row>
    <row r="71" spans="1:10" ht="30">
      <c r="A71" s="447" t="s">
        <v>330</v>
      </c>
      <c r="B71" s="446" t="s">
        <v>690</v>
      </c>
      <c r="C71" s="407"/>
      <c r="D71" s="407"/>
      <c r="E71" s="407"/>
      <c r="F71" s="407"/>
      <c r="G71" s="430"/>
      <c r="H71" s="430"/>
    </row>
    <row r="72" spans="1:10">
      <c r="A72" s="448"/>
      <c r="B72" s="429" t="s">
        <v>447</v>
      </c>
      <c r="C72" s="269"/>
      <c r="D72" s="269"/>
      <c r="E72" s="269"/>
      <c r="F72" s="269"/>
      <c r="G72" s="430"/>
      <c r="H72" s="430"/>
    </row>
    <row r="73" spans="1:10" ht="30">
      <c r="A73" s="447" t="s">
        <v>331</v>
      </c>
      <c r="B73" s="446" t="s">
        <v>448</v>
      </c>
      <c r="C73" s="281"/>
      <c r="D73" s="282"/>
      <c r="E73" s="282"/>
      <c r="F73" s="281"/>
      <c r="G73" s="283"/>
      <c r="H73" s="430"/>
    </row>
    <row r="74" spans="1:10" s="135" customFormat="1">
      <c r="A74" s="425">
        <v>2</v>
      </c>
      <c r="B74" s="410" t="s">
        <v>1043</v>
      </c>
      <c r="C74" s="406"/>
      <c r="D74" s="406"/>
      <c r="E74" s="406"/>
      <c r="F74" s="406"/>
      <c r="G74" s="284"/>
      <c r="H74" s="283"/>
    </row>
    <row r="75" spans="1:10" ht="30">
      <c r="A75" s="447" t="s">
        <v>329</v>
      </c>
      <c r="B75" s="446" t="s">
        <v>892</v>
      </c>
      <c r="C75" s="281"/>
      <c r="D75" s="407"/>
      <c r="E75" s="407"/>
      <c r="F75" s="407"/>
      <c r="G75" s="283"/>
      <c r="H75" s="283"/>
    </row>
    <row r="76" spans="1:10">
      <c r="A76" s="447" t="s">
        <v>330</v>
      </c>
      <c r="B76" s="446" t="s">
        <v>1046</v>
      </c>
      <c r="C76" s="285"/>
      <c r="D76" s="452"/>
      <c r="E76" s="452"/>
      <c r="F76" s="452"/>
      <c r="G76" s="283"/>
      <c r="H76" s="283"/>
    </row>
    <row r="77" spans="1:10">
      <c r="A77" s="453"/>
      <c r="B77" s="429" t="s">
        <v>445</v>
      </c>
      <c r="C77" s="281"/>
      <c r="D77" s="454"/>
      <c r="E77" s="454"/>
      <c r="F77" s="454"/>
      <c r="G77" s="284"/>
      <c r="H77" s="283"/>
    </row>
    <row r="78" spans="1:10">
      <c r="A78" s="453"/>
      <c r="B78" s="429" t="s">
        <v>446</v>
      </c>
      <c r="C78" s="281"/>
      <c r="D78" s="454"/>
      <c r="E78" s="454"/>
      <c r="F78" s="454"/>
      <c r="G78" s="284"/>
      <c r="H78" s="283"/>
    </row>
    <row r="79" spans="1:10">
      <c r="A79" s="453"/>
      <c r="B79" s="429" t="s">
        <v>1047</v>
      </c>
      <c r="C79" s="281"/>
      <c r="D79" s="454"/>
      <c r="E79" s="454"/>
      <c r="F79" s="454"/>
      <c r="G79" s="284"/>
      <c r="H79" s="283"/>
    </row>
    <row r="80" spans="1:10" s="135" customFormat="1">
      <c r="A80" s="425" t="s">
        <v>48</v>
      </c>
      <c r="B80" s="410" t="s">
        <v>449</v>
      </c>
      <c r="C80" s="406"/>
      <c r="D80" s="406"/>
      <c r="E80" s="406"/>
      <c r="F80" s="406"/>
      <c r="G80" s="284"/>
      <c r="H80" s="284"/>
      <c r="J80" s="135" t="e">
        <f>+E80/D80</f>
        <v>#DIV/0!</v>
      </c>
    </row>
    <row r="81" spans="1:8">
      <c r="A81" s="411"/>
      <c r="B81" s="455" t="s">
        <v>450</v>
      </c>
      <c r="C81" s="269"/>
      <c r="D81" s="269"/>
      <c r="E81" s="269"/>
      <c r="F81" s="269"/>
      <c r="G81" s="283"/>
      <c r="H81" s="283"/>
    </row>
    <row r="82" spans="1:8">
      <c r="A82" s="456"/>
      <c r="B82" s="455" t="s">
        <v>451</v>
      </c>
      <c r="C82" s="269"/>
      <c r="D82" s="269"/>
      <c r="E82" s="269"/>
      <c r="F82" s="269"/>
      <c r="G82" s="283"/>
      <c r="H82" s="283"/>
    </row>
    <row r="83" spans="1:8">
      <c r="A83" s="456"/>
      <c r="B83" s="455" t="s">
        <v>452</v>
      </c>
      <c r="C83" s="406"/>
      <c r="D83" s="406"/>
      <c r="E83" s="406"/>
      <c r="F83" s="406"/>
      <c r="G83" s="283"/>
      <c r="H83" s="283"/>
    </row>
    <row r="84" spans="1:8" s="167" customFormat="1">
      <c r="A84" s="457"/>
      <c r="B84" s="458" t="s">
        <v>453</v>
      </c>
      <c r="C84" s="285"/>
      <c r="D84" s="459"/>
      <c r="E84" s="459"/>
      <c r="F84" s="459"/>
      <c r="G84" s="286"/>
      <c r="H84" s="286"/>
    </row>
    <row r="85" spans="1:8" s="135" customFormat="1">
      <c r="A85" s="460"/>
      <c r="B85" s="461" t="s">
        <v>454</v>
      </c>
      <c r="C85" s="406"/>
      <c r="D85" s="406"/>
      <c r="E85" s="406"/>
      <c r="F85" s="406"/>
      <c r="G85" s="283"/>
      <c r="H85" s="283"/>
    </row>
    <row r="86" spans="1:8" s="135" customFormat="1">
      <c r="A86" s="460">
        <v>1</v>
      </c>
      <c r="B86" s="462" t="s">
        <v>455</v>
      </c>
      <c r="C86" s="406"/>
      <c r="D86" s="406"/>
      <c r="E86" s="406"/>
      <c r="F86" s="406"/>
      <c r="G86" s="283"/>
      <c r="H86" s="283"/>
    </row>
    <row r="87" spans="1:8">
      <c r="A87" s="463"/>
      <c r="B87" s="455" t="s">
        <v>450</v>
      </c>
      <c r="C87" s="269"/>
      <c r="D87" s="269"/>
      <c r="E87" s="269"/>
      <c r="F87" s="269"/>
      <c r="G87" s="283"/>
      <c r="H87" s="283"/>
    </row>
    <row r="88" spans="1:8">
      <c r="A88" s="464"/>
      <c r="B88" s="455" t="s">
        <v>451</v>
      </c>
      <c r="C88" s="269"/>
      <c r="D88" s="269"/>
      <c r="E88" s="269"/>
      <c r="F88" s="269"/>
      <c r="G88" s="283"/>
      <c r="H88" s="283"/>
    </row>
    <row r="89" spans="1:8">
      <c r="A89" s="464"/>
      <c r="B89" s="455" t="s">
        <v>452</v>
      </c>
      <c r="C89" s="269"/>
      <c r="D89" s="269"/>
      <c r="E89" s="269"/>
      <c r="F89" s="269"/>
      <c r="G89" s="283"/>
      <c r="H89" s="283"/>
    </row>
    <row r="90" spans="1:8" s="167" customFormat="1">
      <c r="A90" s="457"/>
      <c r="B90" s="458" t="s">
        <v>456</v>
      </c>
      <c r="C90" s="285"/>
      <c r="D90" s="459"/>
      <c r="E90" s="459"/>
      <c r="F90" s="459"/>
      <c r="G90" s="286"/>
      <c r="H90" s="286"/>
    </row>
    <row r="91" spans="1:8" s="135" customFormat="1">
      <c r="A91" s="460">
        <v>2</v>
      </c>
      <c r="B91" s="462" t="s">
        <v>457</v>
      </c>
      <c r="C91" s="406"/>
      <c r="D91" s="406"/>
      <c r="E91" s="406"/>
      <c r="F91" s="406"/>
      <c r="G91" s="283"/>
      <c r="H91" s="283"/>
    </row>
    <row r="92" spans="1:8">
      <c r="A92" s="456"/>
      <c r="B92" s="455" t="s">
        <v>458</v>
      </c>
      <c r="C92" s="269"/>
      <c r="D92" s="269"/>
      <c r="E92" s="269"/>
      <c r="F92" s="269"/>
      <c r="G92" s="283"/>
      <c r="H92" s="283"/>
    </row>
    <row r="93" spans="1:8" s="167" customFormat="1">
      <c r="A93" s="457"/>
      <c r="B93" s="458" t="s">
        <v>459</v>
      </c>
      <c r="C93" s="285"/>
      <c r="D93" s="459"/>
      <c r="E93" s="459"/>
      <c r="F93" s="459"/>
      <c r="G93" s="286"/>
      <c r="H93" s="286"/>
    </row>
    <row r="94" spans="1:8" s="135" customFormat="1">
      <c r="A94" s="460">
        <v>3</v>
      </c>
      <c r="B94" s="462" t="s">
        <v>460</v>
      </c>
      <c r="C94" s="406"/>
      <c r="D94" s="406"/>
      <c r="E94" s="406"/>
      <c r="F94" s="406"/>
      <c r="G94" s="283"/>
      <c r="H94" s="283"/>
    </row>
    <row r="95" spans="1:8">
      <c r="A95" s="456"/>
      <c r="B95" s="455" t="s">
        <v>458</v>
      </c>
      <c r="C95" s="269"/>
      <c r="D95" s="269"/>
      <c r="E95" s="269"/>
      <c r="F95" s="269"/>
      <c r="G95" s="283"/>
      <c r="H95" s="283"/>
    </row>
    <row r="96" spans="1:8" s="167" customFormat="1">
      <c r="A96" s="457"/>
      <c r="B96" s="458" t="s">
        <v>459</v>
      </c>
      <c r="C96" s="285"/>
      <c r="D96" s="459"/>
      <c r="E96" s="459"/>
      <c r="F96" s="459"/>
      <c r="G96" s="286"/>
      <c r="H96" s="286"/>
    </row>
    <row r="97" spans="1:8" s="135" customFormat="1">
      <c r="A97" s="460">
        <v>4</v>
      </c>
      <c r="B97" s="462" t="s">
        <v>461</v>
      </c>
      <c r="C97" s="406"/>
      <c r="D97" s="406"/>
      <c r="E97" s="406"/>
      <c r="F97" s="406"/>
      <c r="G97" s="283"/>
      <c r="H97" s="283"/>
    </row>
    <row r="98" spans="1:8">
      <c r="A98" s="456"/>
      <c r="B98" s="455" t="s">
        <v>458</v>
      </c>
      <c r="C98" s="269"/>
      <c r="D98" s="269"/>
      <c r="E98" s="269"/>
      <c r="F98" s="269"/>
      <c r="G98" s="283"/>
      <c r="H98" s="283"/>
    </row>
    <row r="99" spans="1:8" s="167" customFormat="1">
      <c r="A99" s="457"/>
      <c r="B99" s="458" t="s">
        <v>459</v>
      </c>
      <c r="C99" s="285"/>
      <c r="D99" s="459"/>
      <c r="E99" s="459"/>
      <c r="F99" s="459"/>
      <c r="G99" s="286"/>
      <c r="H99" s="286"/>
    </row>
    <row r="100" spans="1:8" s="135" customFormat="1">
      <c r="A100" s="460">
        <v>5</v>
      </c>
      <c r="B100" s="462" t="s">
        <v>462</v>
      </c>
      <c r="C100" s="406"/>
      <c r="D100" s="406"/>
      <c r="E100" s="406"/>
      <c r="F100" s="406"/>
      <c r="G100" s="283"/>
      <c r="H100" s="283"/>
    </row>
    <row r="101" spans="1:8">
      <c r="A101" s="456"/>
      <c r="B101" s="455" t="s">
        <v>458</v>
      </c>
      <c r="C101" s="269"/>
      <c r="D101" s="269"/>
      <c r="E101" s="269"/>
      <c r="F101" s="269"/>
      <c r="G101" s="283"/>
      <c r="H101" s="283"/>
    </row>
    <row r="102" spans="1:8" s="167" customFormat="1">
      <c r="A102" s="457"/>
      <c r="B102" s="458" t="s">
        <v>459</v>
      </c>
      <c r="C102" s="285"/>
      <c r="D102" s="459"/>
      <c r="E102" s="459"/>
      <c r="F102" s="459"/>
      <c r="G102" s="286"/>
      <c r="H102" s="286"/>
    </row>
    <row r="103" spans="1:8" s="135" customFormat="1">
      <c r="A103" s="460">
        <v>6</v>
      </c>
      <c r="B103" s="462" t="s">
        <v>463</v>
      </c>
      <c r="C103" s="406"/>
      <c r="D103" s="406"/>
      <c r="E103" s="406"/>
      <c r="F103" s="406"/>
      <c r="G103" s="283"/>
      <c r="H103" s="283"/>
    </row>
    <row r="104" spans="1:8">
      <c r="A104" s="456"/>
      <c r="B104" s="455" t="s">
        <v>458</v>
      </c>
      <c r="C104" s="269"/>
      <c r="D104" s="269"/>
      <c r="E104" s="269"/>
      <c r="F104" s="269"/>
      <c r="G104" s="283"/>
      <c r="H104" s="283"/>
    </row>
    <row r="105" spans="1:8" s="167" customFormat="1">
      <c r="A105" s="457"/>
      <c r="B105" s="458" t="s">
        <v>459</v>
      </c>
      <c r="C105" s="285"/>
      <c r="D105" s="459"/>
      <c r="E105" s="459"/>
      <c r="F105" s="459"/>
      <c r="G105" s="286"/>
      <c r="H105" s="286"/>
    </row>
    <row r="106" spans="1:8" s="135" customFormat="1">
      <c r="A106" s="460">
        <v>7</v>
      </c>
      <c r="B106" s="462" t="s">
        <v>464</v>
      </c>
      <c r="C106" s="406"/>
      <c r="D106" s="406"/>
      <c r="E106" s="406"/>
      <c r="F106" s="406"/>
      <c r="G106" s="283"/>
      <c r="H106" s="283"/>
    </row>
    <row r="107" spans="1:8">
      <c r="A107" s="456"/>
      <c r="B107" s="455" t="s">
        <v>458</v>
      </c>
      <c r="C107" s="269"/>
      <c r="D107" s="269"/>
      <c r="E107" s="269"/>
      <c r="F107" s="269"/>
      <c r="G107" s="283"/>
      <c r="H107" s="283"/>
    </row>
    <row r="108" spans="1:8" s="167" customFormat="1">
      <c r="A108" s="457"/>
      <c r="B108" s="458" t="s">
        <v>459</v>
      </c>
      <c r="C108" s="285"/>
      <c r="D108" s="459"/>
      <c r="E108" s="459"/>
      <c r="F108" s="459"/>
      <c r="G108" s="286"/>
      <c r="H108" s="286"/>
    </row>
    <row r="109" spans="1:8" s="135" customFormat="1">
      <c r="A109" s="460">
        <v>8</v>
      </c>
      <c r="B109" s="462" t="s">
        <v>465</v>
      </c>
      <c r="C109" s="406"/>
      <c r="D109" s="406"/>
      <c r="E109" s="406"/>
      <c r="F109" s="406"/>
      <c r="G109" s="283"/>
      <c r="H109" s="283"/>
    </row>
    <row r="110" spans="1:8">
      <c r="A110" s="456"/>
      <c r="B110" s="455" t="s">
        <v>458</v>
      </c>
      <c r="C110" s="269"/>
      <c r="D110" s="269"/>
      <c r="E110" s="269"/>
      <c r="F110" s="269"/>
      <c r="G110" s="283"/>
      <c r="H110" s="283"/>
    </row>
    <row r="111" spans="1:8" s="167" customFormat="1">
      <c r="A111" s="457"/>
      <c r="B111" s="458" t="s">
        <v>459</v>
      </c>
      <c r="C111" s="285"/>
      <c r="D111" s="459"/>
      <c r="E111" s="459"/>
      <c r="F111" s="459"/>
      <c r="G111" s="286"/>
      <c r="H111" s="286"/>
    </row>
    <row r="112" spans="1:8" s="135" customFormat="1">
      <c r="A112" s="460">
        <v>9</v>
      </c>
      <c r="B112" s="462" t="s">
        <v>466</v>
      </c>
      <c r="C112" s="406"/>
      <c r="D112" s="406"/>
      <c r="E112" s="406"/>
      <c r="F112" s="406"/>
      <c r="G112" s="283"/>
      <c r="H112" s="283"/>
    </row>
    <row r="113" spans="1:8">
      <c r="A113" s="456"/>
      <c r="B113" s="455" t="s">
        <v>458</v>
      </c>
      <c r="C113" s="269"/>
      <c r="D113" s="269"/>
      <c r="E113" s="269"/>
      <c r="F113" s="269"/>
      <c r="G113" s="283"/>
      <c r="H113" s="283"/>
    </row>
    <row r="114" spans="1:8" s="167" customFormat="1">
      <c r="A114" s="457"/>
      <c r="B114" s="458" t="s">
        <v>459</v>
      </c>
      <c r="C114" s="285"/>
      <c r="D114" s="459"/>
      <c r="E114" s="459"/>
      <c r="F114" s="459"/>
      <c r="G114" s="286"/>
      <c r="H114" s="286"/>
    </row>
    <row r="115" spans="1:8" s="135" customFormat="1">
      <c r="A115" s="460">
        <v>10</v>
      </c>
      <c r="B115" s="462" t="s">
        <v>467</v>
      </c>
      <c r="C115" s="406"/>
      <c r="D115" s="406"/>
      <c r="E115" s="406"/>
      <c r="F115" s="406"/>
      <c r="G115" s="283"/>
      <c r="H115" s="283"/>
    </row>
    <row r="116" spans="1:8">
      <c r="A116" s="456"/>
      <c r="B116" s="455" t="s">
        <v>458</v>
      </c>
      <c r="C116" s="269"/>
      <c r="D116" s="269"/>
      <c r="E116" s="269"/>
      <c r="F116" s="269"/>
      <c r="G116" s="283"/>
      <c r="H116" s="283"/>
    </row>
    <row r="117" spans="1:8" s="167" customFormat="1">
      <c r="A117" s="457"/>
      <c r="B117" s="458" t="s">
        <v>459</v>
      </c>
      <c r="C117" s="285"/>
      <c r="D117" s="459"/>
      <c r="E117" s="459"/>
      <c r="F117" s="459"/>
      <c r="G117" s="286"/>
      <c r="H117" s="286"/>
    </row>
    <row r="118" spans="1:8" s="135" customFormat="1">
      <c r="A118" s="460">
        <v>11</v>
      </c>
      <c r="B118" s="462" t="s">
        <v>468</v>
      </c>
      <c r="C118" s="406"/>
      <c r="D118" s="406"/>
      <c r="E118" s="406"/>
      <c r="F118" s="406"/>
      <c r="G118" s="283"/>
      <c r="H118" s="283"/>
    </row>
    <row r="119" spans="1:8">
      <c r="A119" s="456"/>
      <c r="B119" s="455" t="s">
        <v>458</v>
      </c>
      <c r="C119" s="269"/>
      <c r="D119" s="269"/>
      <c r="E119" s="269"/>
      <c r="F119" s="269"/>
      <c r="G119" s="283"/>
      <c r="H119" s="283"/>
    </row>
    <row r="120" spans="1:8" s="167" customFormat="1">
      <c r="A120" s="457"/>
      <c r="B120" s="458" t="s">
        <v>459</v>
      </c>
      <c r="C120" s="285"/>
      <c r="D120" s="459"/>
      <c r="E120" s="459"/>
      <c r="F120" s="459"/>
      <c r="G120" s="286"/>
      <c r="H120" s="286"/>
    </row>
    <row r="121" spans="1:8" s="135" customFormat="1">
      <c r="A121" s="460">
        <v>12</v>
      </c>
      <c r="B121" s="462" t="s">
        <v>469</v>
      </c>
      <c r="C121" s="406"/>
      <c r="D121" s="406"/>
      <c r="E121" s="406"/>
      <c r="F121" s="406"/>
      <c r="G121" s="283"/>
      <c r="H121" s="283"/>
    </row>
    <row r="122" spans="1:8">
      <c r="A122" s="456"/>
      <c r="B122" s="455" t="s">
        <v>470</v>
      </c>
      <c r="C122" s="269"/>
      <c r="D122" s="281"/>
      <c r="E122" s="281"/>
      <c r="F122" s="281"/>
      <c r="G122" s="283"/>
      <c r="H122" s="283"/>
    </row>
    <row r="123" spans="1:8">
      <c r="A123" s="465"/>
      <c r="B123" s="455" t="s">
        <v>458</v>
      </c>
      <c r="C123" s="269"/>
      <c r="D123" s="269"/>
      <c r="E123" s="269"/>
      <c r="F123" s="269"/>
      <c r="G123" s="283"/>
      <c r="H123" s="283"/>
    </row>
    <row r="124" spans="1:8" s="167" customFormat="1">
      <c r="A124" s="457"/>
      <c r="B124" s="458" t="s">
        <v>459</v>
      </c>
      <c r="C124" s="285"/>
      <c r="D124" s="459"/>
      <c r="E124" s="459"/>
      <c r="F124" s="459"/>
      <c r="G124" s="286"/>
      <c r="H124" s="286"/>
    </row>
  </sheetData>
  <mergeCells count="10">
    <mergeCell ref="A2:H2"/>
    <mergeCell ref="A3:H3"/>
    <mergeCell ref="F4:H4"/>
    <mergeCell ref="A5:A6"/>
    <mergeCell ref="B5:B6"/>
    <mergeCell ref="C5:C6"/>
    <mergeCell ref="D5:D6"/>
    <mergeCell ref="E5:E6"/>
    <mergeCell ref="F5:F6"/>
    <mergeCell ref="G5:H5"/>
  </mergeCells>
  <pageMargins left="0.70866141732283472" right="0.31496062992125984" top="0.70866141732283472" bottom="0.70866141732283472" header="0.31496062992125984" footer="0.35433070866141736"/>
  <pageSetup paperSize="9" scale="88"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41</vt:i4>
      </vt:variant>
    </vt:vector>
  </HeadingPairs>
  <TitlesOfParts>
    <vt:vector size="69" baseType="lpstr">
      <vt:lpstr>01. TH 14 chỉ tiêu 2023</vt:lpstr>
      <vt:lpstr>1. CT chủ yếu KT,XH,MT</vt:lpstr>
      <vt:lpstr>2. CTTH</vt:lpstr>
      <vt:lpstr>3. CT NN,CN,DV,XNK</vt:lpstr>
      <vt:lpstr>3.1 - NN </vt:lpstr>
      <vt:lpstr>3.2 - CN DV</vt:lpstr>
      <vt:lpstr>4. XH</vt:lpstr>
      <vt:lpstr>4.1.SNLDVL</vt:lpstr>
      <vt:lpstr>4.2.SN daotao</vt:lpstr>
      <vt:lpstr>4.3.SNGDDT</vt:lpstr>
      <vt:lpstr>4.4.SNYte-Bsg BHYT</vt:lpstr>
      <vt:lpstr>4.5.SNVHTTDL</vt:lpstr>
      <vt:lpstr>5. MT</vt:lpstr>
      <vt:lpstr>SGV</vt:lpstr>
      <vt:lpstr>Mầm Non</vt:lpstr>
      <vt:lpstr>07. 15 chỉ tiêu KH 2024</vt:lpstr>
      <vt:lpstr>nhap</vt:lpstr>
      <vt:lpstr>6. PTDN </vt:lpstr>
      <vt:lpstr>7. FDI</vt:lpstr>
      <vt:lpstr>8.Cac du an Quy hoach</vt:lpstr>
      <vt:lpstr>7. CNTT</vt:lpstr>
      <vt:lpstr>9. Nhom A DP</vt:lpstr>
      <vt:lpstr>10.TPCP-DP</vt:lpstr>
      <vt:lpstr>11. TƯV</vt:lpstr>
      <vt:lpstr>12.No XDCB</vt:lpstr>
      <vt:lpstr>9. TINH HINH THDA</vt:lpstr>
      <vt:lpstr>Tiểu học</vt:lpstr>
      <vt:lpstr>THCS</vt:lpstr>
      <vt:lpstr>'01. TH 14 chỉ tiêu 2023'!Print_Area</vt:lpstr>
      <vt:lpstr>'07. 15 chỉ tiêu KH 2024'!Print_Area</vt:lpstr>
      <vt:lpstr>'1. CT chủ yếu KT,XH,MT'!Print_Area</vt:lpstr>
      <vt:lpstr>'10.TPCP-DP'!Print_Area</vt:lpstr>
      <vt:lpstr>'11. TƯV'!Print_Area</vt:lpstr>
      <vt:lpstr>'12.No XDCB'!Print_Area</vt:lpstr>
      <vt:lpstr>'2. CTTH'!Print_Area</vt:lpstr>
      <vt:lpstr>'3. CT NN,CN,DV,XNK'!Print_Area</vt:lpstr>
      <vt:lpstr>'3.1 - NN '!Print_Area</vt:lpstr>
      <vt:lpstr>'3.2 - CN DV'!Print_Area</vt:lpstr>
      <vt:lpstr>'4. XH'!Print_Area</vt:lpstr>
      <vt:lpstr>'4.1.SNLDVL'!Print_Area</vt:lpstr>
      <vt:lpstr>'4.2.SN daotao'!Print_Area</vt:lpstr>
      <vt:lpstr>'4.3.SNGDDT'!Print_Area</vt:lpstr>
      <vt:lpstr>'4.4.SNYte-Bsg BHYT'!Print_Area</vt:lpstr>
      <vt:lpstr>'4.5.SNVHTTDL'!Print_Area</vt:lpstr>
      <vt:lpstr>'7. CNTT'!Print_Area</vt:lpstr>
      <vt:lpstr>'7. FDI'!Print_Area</vt:lpstr>
      <vt:lpstr>'8.Cac du an Quy hoach'!Print_Area</vt:lpstr>
      <vt:lpstr>'9. Nhom A DP'!Print_Area</vt:lpstr>
      <vt:lpstr>'Mầm Non'!Print_Area</vt:lpstr>
      <vt:lpstr>'01. TH 14 chỉ tiêu 2023'!Print_Titles</vt:lpstr>
      <vt:lpstr>'07. 15 chỉ tiêu KH 2024'!Print_Titles</vt:lpstr>
      <vt:lpstr>'1. CT chủ yếu KT,XH,MT'!Print_Titles</vt:lpstr>
      <vt:lpstr>'10.TPCP-DP'!Print_Titles</vt:lpstr>
      <vt:lpstr>'12.No XDCB'!Print_Titles</vt:lpstr>
      <vt:lpstr>'2. CTTH'!Print_Titles</vt:lpstr>
      <vt:lpstr>'3. CT NN,CN,DV,XNK'!Print_Titles</vt:lpstr>
      <vt:lpstr>'3.1 - NN '!Print_Titles</vt:lpstr>
      <vt:lpstr>'3.2 - CN DV'!Print_Titles</vt:lpstr>
      <vt:lpstr>'4.1.SNLDVL'!Print_Titles</vt:lpstr>
      <vt:lpstr>'4.2.SN daotao'!Print_Titles</vt:lpstr>
      <vt:lpstr>'4.3.SNGDDT'!Print_Titles</vt:lpstr>
      <vt:lpstr>'4.4.SNYte-Bsg BHYT'!Print_Titles</vt:lpstr>
      <vt:lpstr>'4.5.SNVHTTDL'!Print_Titles</vt:lpstr>
      <vt:lpstr>'7. CNTT'!Print_Titles</vt:lpstr>
      <vt:lpstr>'7. FDI'!Print_Titles</vt:lpstr>
      <vt:lpstr>'8.Cac du an Quy hoach'!Print_Titles</vt:lpstr>
      <vt:lpstr>'9. Nhom A DP'!Print_Titles</vt:lpstr>
      <vt:lpstr>'9. TINH HINH THDA'!Print_Titles</vt:lpstr>
      <vt:lpstr>'Mầm Non'!Print_Titles</vt:lpstr>
    </vt:vector>
  </TitlesOfParts>
  <Company>164A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xp sp2 Full</dc:creator>
  <cp:lastModifiedBy>Admin</cp:lastModifiedBy>
  <cp:lastPrinted>2024-06-27T01:11:21Z</cp:lastPrinted>
  <dcterms:created xsi:type="dcterms:W3CDTF">2005-06-03T06:49:00Z</dcterms:created>
  <dcterms:modified xsi:type="dcterms:W3CDTF">2024-06-27T01:13:33Z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Nguyen Duc Thinh</vt:lpwstr>
  </property>
  <property fmtid="{D5CDD505-2E9C-101B-9397-08002B2CF9AE}" pid="3" name="KSOProductBuildVer">
    <vt:lpwstr>1033-10.2.0.5871</vt:lpwstr>
  </property>
</Properties>
</file>